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52農山漁村振興課\通年\02_技術管理係\各様式_（検査調書、業者提出書類　等）\03_工事関係提出書類一覧表【原本】（H300401～）※取扱注意\工事関係提出様式【原本】(H310401～)※取扱注意\"/>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1外注計画書" sheetId="37" r:id="rId17"/>
    <sheet name="12-1施工体制台帳（様式１）" sheetId="112" r:id="rId18"/>
    <sheet name="12-2選定理由" sheetId="63"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'11外注計画書'!$B$1:$V$31</definedName>
    <definedName name="_xlnm.Print_Area" localSheetId="17">'12-1施工体制台帳（様式１）'!$B$1:$CF$75</definedName>
    <definedName name="_xlnm.Print_Area" localSheetId="18">'12-2選定理由'!$B$1:$Z$54</definedName>
    <definedName name="_xlnm.Print_Area" localSheetId="19">'13再下請通知書（様式２）'!$B$1:$CF$62</definedName>
    <definedName name="_xlnm.Print_Area" localSheetId="20">'14施工体系図（様式３）'!$B$1:$AG$41</definedName>
    <definedName name="_xlnm.Print_Area" localSheetId="21">'15廃棄物処理計画'!$B$1:$M$43</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'21事前協議（林）'!$B$1:$N$123</definedName>
    <definedName name="_xlnm.Print_Area" localSheetId="4">'2-2経歴書'!$B$1:$N$35</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5">'3工程表'!$B$1:$AG$27</definedName>
    <definedName name="_xlnm.Print_Area" localSheetId="7">'4建退共'!$B$1:$M$62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表紙!$A$1:$L$74</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表紙!$1:$4</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L12" i="117" l="1"/>
  <c r="L10" i="117"/>
  <c r="I25" i="117" l="1"/>
  <c r="I26" i="117" s="1"/>
  <c r="I27" i="117" s="1"/>
  <c r="R1" i="117" l="1"/>
  <c r="F17" i="117" l="1"/>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3"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P18" i="37"/>
  <c r="D12" i="64"/>
  <c r="G21" i="99"/>
  <c r="AO29" i="99" s="1"/>
  <c r="D18" i="110"/>
  <c r="D3" i="109"/>
  <c r="F11" i="98"/>
  <c r="D12" i="41"/>
  <c r="V1" i="5"/>
  <c r="H23" i="17"/>
  <c r="E18" i="43"/>
  <c r="C12" i="104"/>
  <c r="F5" i="27"/>
  <c r="C31" i="104"/>
  <c r="C12" i="47"/>
  <c r="L12" i="47" s="1"/>
  <c r="G23" i="97"/>
  <c r="E10" i="89"/>
  <c r="H17" i="6"/>
  <c r="F15" i="101"/>
  <c r="C7" i="69"/>
  <c r="C7" i="100"/>
  <c r="D11" i="64"/>
  <c r="Z21" i="37"/>
  <c r="Z23" i="37"/>
  <c r="Z22" i="37"/>
  <c r="E19" i="37"/>
  <c r="E18" i="37"/>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6" i="107"/>
  <c r="AF11" i="107"/>
  <c r="G18" i="107"/>
  <c r="P15" i="47"/>
  <c r="L15" i="47"/>
  <c r="P14" i="47"/>
  <c r="O14" i="47"/>
  <c r="M14" i="47"/>
  <c r="L14" i="47"/>
  <c r="O11" i="47"/>
  <c r="R27" i="37"/>
  <c r="M27" i="3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U5" i="108"/>
  <c r="T5" i="108"/>
  <c r="V5"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2" i="55"/>
  <c r="G11" i="55"/>
  <c r="G10" i="55"/>
  <c r="R15" i="63"/>
  <c r="R13" i="63"/>
  <c r="G26" i="37"/>
  <c r="G27" i="37" s="1"/>
  <c r="E21" i="37"/>
  <c r="E20" i="37"/>
  <c r="P20" i="37"/>
  <c r="P19" i="37"/>
  <c r="E9" i="89"/>
  <c r="E8" i="89"/>
  <c r="E7" i="89"/>
  <c r="V2" i="5"/>
  <c r="M20" i="44"/>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M20"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B10" i="37"/>
  <c r="O12" i="37"/>
  <c r="O13" i="37"/>
  <c r="O14" i="37"/>
  <c r="M28" i="37"/>
  <c r="R28" i="37"/>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E21" i="44"/>
  <c r="AF40" i="41"/>
  <c r="AC40" i="41" s="1"/>
  <c r="CV26" i="112"/>
  <c r="CV30" i="112" l="1"/>
  <c r="CV25" i="112"/>
  <c r="I18" i="110"/>
  <c r="AA40" i="41"/>
  <c r="CV28" i="112"/>
  <c r="CV29" i="112"/>
  <c r="CV27" i="112"/>
  <c r="P37" i="108"/>
  <c r="X37" i="108" s="1"/>
  <c r="Q37" i="108" s="1"/>
  <c r="P10" i="108"/>
  <c r="X10" i="108" s="1"/>
  <c r="Q10" i="108" s="1"/>
  <c r="H6" i="109"/>
  <c r="D8" i="115"/>
  <c r="AF58" i="41"/>
  <c r="AC58" i="41" s="1"/>
  <c r="AA58" i="41"/>
  <c r="P5" i="108"/>
  <c r="X5" i="108" s="1"/>
  <c r="Q5" i="108" s="1"/>
  <c r="AA15" i="41"/>
  <c r="AO15" i="41"/>
  <c r="AS15" i="41" s="1"/>
  <c r="AJ15" i="41"/>
  <c r="AC16" i="41" s="1"/>
  <c r="AF15" i="41"/>
  <c r="AC15" i="41" s="1"/>
  <c r="H28" i="97"/>
  <c r="P20" i="108"/>
  <c r="X20" i="108" s="1"/>
  <c r="Q20" i="108" s="1"/>
  <c r="P9" i="108"/>
  <c r="X9" i="108" s="1"/>
  <c r="Q9" i="108" s="1"/>
  <c r="H28" i="99"/>
  <c r="AP35" i="99" s="1"/>
  <c r="P7" i="108"/>
  <c r="X7" i="108" s="1"/>
  <c r="Q7" i="108" s="1"/>
  <c r="H18" i="27"/>
  <c r="E22" i="43"/>
  <c r="L23" i="43" s="1"/>
  <c r="W5" i="108"/>
  <c r="H18" i="6"/>
  <c r="F21" i="101"/>
  <c r="P17" i="108"/>
  <c r="X17" i="108" s="1"/>
  <c r="Q17" i="108" s="1"/>
  <c r="E11" i="89"/>
  <c r="F25" i="59"/>
  <c r="C1" i="5"/>
  <c r="M16" i="26"/>
  <c r="AO40" i="41"/>
  <c r="AJ40" i="41"/>
  <c r="AC41" i="41" s="1"/>
  <c r="AN15" i="41"/>
  <c r="AC17" i="41" s="1"/>
  <c r="AJ58" i="41"/>
  <c r="AC59" i="41" s="1"/>
  <c r="AO58" i="41"/>
  <c r="P14" i="108"/>
  <c r="X14" i="108" s="1"/>
  <c r="Q14" i="108" s="1"/>
  <c r="P18" i="108"/>
  <c r="X18" i="108" s="1"/>
  <c r="Q18" i="108" s="1"/>
  <c r="P15" i="108"/>
  <c r="X15" i="108" s="1"/>
  <c r="Q15" i="108" s="1"/>
  <c r="P23" i="108"/>
  <c r="X23" i="108" s="1"/>
  <c r="Q23" i="108" s="1"/>
  <c r="P11" i="108"/>
  <c r="X11" i="108" s="1"/>
  <c r="Q11" i="108" s="1"/>
  <c r="P36" i="108"/>
  <c r="X36" i="108" s="1"/>
  <c r="Q36" i="108" s="1"/>
  <c r="P29" i="108"/>
  <c r="X29" i="108" s="1"/>
  <c r="Q29" i="108" s="1"/>
  <c r="P63" i="108"/>
  <c r="X63" i="108" s="1"/>
  <c r="Q63" i="108" s="1"/>
  <c r="P19" i="108"/>
  <c r="X19" i="108" s="1"/>
  <c r="Q19" i="108" s="1"/>
  <c r="P21" i="37"/>
  <c r="F21" i="103"/>
  <c r="P32" i="108"/>
  <c r="X32" i="108" s="1"/>
  <c r="Q32" i="108" s="1"/>
  <c r="P22" i="108"/>
  <c r="X22" i="108" s="1"/>
  <c r="Q22" i="108" s="1"/>
  <c r="P12" i="108"/>
  <c r="X12" i="108" s="1"/>
  <c r="Q12" i="108" s="1"/>
  <c r="P6" i="108"/>
  <c r="X6" i="108" s="1"/>
  <c r="Q6" i="108" s="1"/>
  <c r="P30" i="108"/>
  <c r="X30" i="108" s="1"/>
  <c r="Q30" i="108" s="1"/>
  <c r="P51" i="108"/>
  <c r="X51" i="108" s="1"/>
  <c r="Q51" i="108" s="1"/>
  <c r="P8" i="108"/>
  <c r="X8" i="108" s="1"/>
  <c r="Q8" i="108" s="1"/>
  <c r="P31" i="108"/>
  <c r="X31" i="108" s="1"/>
  <c r="Q31" i="108" s="1"/>
  <c r="P34" i="108"/>
  <c r="X34" i="108" s="1"/>
  <c r="Q34" i="108" s="1"/>
  <c r="P13" i="108"/>
  <c r="X13" i="108" s="1"/>
  <c r="Q13" i="108" s="1"/>
  <c r="P35" i="108"/>
  <c r="X35" i="108" s="1"/>
  <c r="Q35" i="108" s="1"/>
  <c r="L6" i="114"/>
  <c r="P33" i="108"/>
  <c r="X33" i="108" s="1"/>
  <c r="Q33" i="108" s="1"/>
  <c r="P16" i="108"/>
  <c r="X16" i="108" s="1"/>
  <c r="Q16" i="108" s="1"/>
  <c r="P21" i="108"/>
  <c r="X21" i="108" s="1"/>
  <c r="Q21" i="108" s="1"/>
  <c r="P28" i="108"/>
  <c r="X28" i="108" s="1"/>
  <c r="Q28"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O4"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s>
  <commentList>
    <comment ref="C27" authorId="0" shapeId="0">
      <text>
        <r>
          <rPr>
            <b/>
            <sz val="9"/>
            <color indexed="81"/>
            <rFont val="ＭＳ Ｐゴシック"/>
            <family val="3"/>
            <charset val="128"/>
          </rPr>
          <t>消費税率８％で自動計算
※税率が異なる場合は、直接入力すること</t>
        </r>
      </text>
    </comment>
  </commentList>
</comments>
</file>

<file path=xl/comments4.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5.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<sst xmlns="http://schemas.openxmlformats.org/spreadsheetml/2006/main" count="3625" uniqueCount="1593">
  <si>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</si>
  <si>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</si>
  <si>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</si>
  <si>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</si>
  <si>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</si>
  <si>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</si>
  <si>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</si>
  <si>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</si>
  <si>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</si>
  <si>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</si>
  <si>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</si>
  <si>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</si>
  <si>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</si>
  <si>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</si>
  <si>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平成　　　  年   　　 月 　　  日</t>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</si>
  <si>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</si>
  <si>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</si>
  <si>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</si>
  <si>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</si>
  <si>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</si>
  <si>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</si>
  <si>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</si>
  <si>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</si>
  <si>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</si>
  <si>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</si>
  <si>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</si>
  <si>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</si>
  <si>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</si>
  <si>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</si>
  <si>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</si>
  <si>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</si>
  <si>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</si>
  <si>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</si>
  <si>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</si>
  <si>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</si>
  <si>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</si>
  <si>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</si>
  <si>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</si>
  <si>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</si>
  <si>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</si>
  <si>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</si>
  <si>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</si>
  <si>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</si>
  <si>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</si>
  <si>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</si>
  <si>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</si>
  <si>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</si>
  <si>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</si>
  <si>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</si>
  <si>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</si>
  <si>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</si>
  <si>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</si>
  <si>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</si>
  <si>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</si>
  <si>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</si>
  <si>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</si>
  <si>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</si>
  <si>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</si>
  <si>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</si>
  <si>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</si>
  <si>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</si>
  <si>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</si>
  <si>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</si>
  <si>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</si>
  <si>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</si>
  <si>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</si>
  <si>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</si>
  <si>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</si>
  <si>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</si>
  <si>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</si>
  <si>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</si>
  <si>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</si>
  <si>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</si>
  <si>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</si>
  <si>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</si>
  <si>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</si>
  <si>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</si>
  <si>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</si>
  <si>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</si>
  <si>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</si>
  <si>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</si>
  <si>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</si>
  <si>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</si>
  <si>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</si>
  <si>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</si>
  <si>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</si>
  <si>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</si>
  <si>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</si>
  <si>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</si>
  <si>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</si>
  <si>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</si>
  <si>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</si>
  <si>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</si>
  <si>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</si>
  <si>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</si>
  <si>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</si>
  <si>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</si>
  <si>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</si>
  <si>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</si>
  <si>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</si>
  <si>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</si>
  <si>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</si>
  <si>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</si>
  <si>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印</t>
    <rPh sb="0" eb="1">
      <t>イン</t>
    </rPh>
    <phoneticPr fontId="4"/>
  </si>
  <si>
    <t>日</t>
    <rPh sb="0" eb="1">
      <t>ニチ</t>
    </rPh>
    <phoneticPr fontId="4"/>
  </si>
  <si>
    <t>平成　　年　　月　　日</t>
    <rPh sb="0" eb="2">
      <t>ヘイセイ</t>
    </rPh>
    <rPh sb="4" eb="5">
      <t>ネン</t>
    </rPh>
    <rPh sb="7" eb="8">
      <t>ガツ</t>
    </rPh>
    <rPh sb="10" eb="11">
      <t>ニチ</t>
    </rPh>
    <phoneticPr fontId="2"/>
  </si>
  <si>
    <t>代表者氏名</t>
    <rPh sb="0" eb="3">
      <t>ダイヒョウシャ</t>
    </rPh>
    <rPh sb="3" eb="5">
      <t>シメイ</t>
    </rPh>
    <phoneticPr fontId="2"/>
  </si>
  <si>
    <t>工事名</t>
    <rPh sb="0" eb="2">
      <t>コウジ</t>
    </rPh>
    <rPh sb="2" eb="3">
      <t>メイ</t>
    </rPh>
    <phoneticPr fontId="2"/>
  </si>
  <si>
    <t>工事概要</t>
    <rPh sb="0" eb="2">
      <t>コウジ</t>
    </rPh>
    <rPh sb="2" eb="4">
      <t>ガイヨウ</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</si>
  <si>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</si>
  <si>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</si>
  <si>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</si>
  <si>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平成　　　年　　　月　　　日</t>
    <rPh sb="0" eb="2">
      <t>ヘイセイ</t>
    </rPh>
    <rPh sb="5" eb="6">
      <t>ネン</t>
    </rPh>
    <rPh sb="9" eb="10">
      <t>ツキ</t>
    </rPh>
    <rPh sb="13" eb="14">
      <t>ヒ</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</si>
  <si>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</si>
  <si>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</si>
  <si>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</si>
  <si>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</si>
  <si>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</si>
  <si>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</si>
  <si>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</si>
  <si>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</si>
  <si>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</si>
  <si>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</si>
  <si>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</si>
  <si>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</si>
  <si>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</si>
  <si>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</si>
  <si>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</si>
  <si>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提出　　平成　　年　　月　　日</t>
    <rPh sb="0" eb="2">
      <t>テイシュツ</t>
    </rPh>
    <rPh sb="4" eb="6">
      <t>ヘイセイ</t>
    </rPh>
    <rPh sb="8" eb="9">
      <t>ネン</t>
    </rPh>
    <rPh sb="11" eb="12">
      <t>ツキ</t>
    </rPh>
    <rPh sb="14" eb="15">
      <t>ニチ</t>
    </rPh>
    <phoneticPr fontId="2"/>
  </si>
  <si>
    <t>工 事 外 注 計 画 書　（当初・変更）</t>
    <rPh sb="0" eb="1">
      <t>コウ</t>
    </rPh>
    <rPh sb="2" eb="3">
      <t>コト</t>
    </rPh>
    <rPh sb="4" eb="5">
      <t>ガイ</t>
    </rPh>
    <rPh sb="6" eb="7">
      <t>チュウ</t>
    </rPh>
    <rPh sb="8" eb="9">
      <t>ケイ</t>
    </rPh>
    <rPh sb="10" eb="11">
      <t>ガ</t>
    </rPh>
    <rPh sb="12" eb="13">
      <t>ショ</t>
    </rPh>
    <rPh sb="15" eb="17">
      <t>トウショ</t>
    </rPh>
    <rPh sb="18" eb="20">
      <t>ヘンコウ</t>
    </rPh>
    <phoneticPr fontId="2"/>
  </si>
  <si>
    <t>商号又は名称</t>
    <rPh sb="0" eb="2">
      <t>ショウゴウ</t>
    </rPh>
    <rPh sb="2" eb="3">
      <t>マタ</t>
    </rPh>
    <rPh sb="4" eb="6">
      <t>メイショウ</t>
    </rPh>
    <phoneticPr fontId="2"/>
  </si>
  <si>
    <t>（記入者氏名：　　　　　　　　連絡先TEL：　　　　　　　　　　　）</t>
    <rPh sb="1" eb="4">
      <t>キニュウシャ</t>
    </rPh>
    <rPh sb="4" eb="6">
      <t>シメイ</t>
    </rPh>
    <rPh sb="15" eb="18">
      <t>レンラクサキ</t>
    </rPh>
    <phoneticPr fontId="2"/>
  </si>
  <si>
    <t>年　　度</t>
    <rPh sb="0" eb="1">
      <t>トシ</t>
    </rPh>
    <rPh sb="3" eb="4">
      <t>ド</t>
    </rPh>
    <phoneticPr fontId="2"/>
  </si>
  <si>
    <t>地 区 名</t>
    <rPh sb="0" eb="1">
      <t>チ</t>
    </rPh>
    <rPh sb="2" eb="3">
      <t>ク</t>
    </rPh>
    <rPh sb="4" eb="5">
      <t>メイ</t>
    </rPh>
    <phoneticPr fontId="2"/>
  </si>
  <si>
    <t>工　　期</t>
    <rPh sb="0" eb="1">
      <t>コウ</t>
    </rPh>
    <rPh sb="3" eb="4">
      <t>キ</t>
    </rPh>
    <phoneticPr fontId="2"/>
  </si>
  <si>
    <t>外注計画</t>
    <rPh sb="0" eb="2">
      <t>ガイチュウ</t>
    </rPh>
    <rPh sb="2" eb="4">
      <t>ケイカク</t>
    </rPh>
    <phoneticPr fontId="2"/>
  </si>
  <si>
    <t>外注計画の有無</t>
    <rPh sb="0" eb="2">
      <t>ガイチュウ</t>
    </rPh>
    <rPh sb="2" eb="4">
      <t>ケイカク</t>
    </rPh>
    <rPh sb="5" eb="7">
      <t>ウム</t>
    </rPh>
    <phoneticPr fontId="2"/>
  </si>
  <si>
    <t>金額</t>
    <rPh sb="0" eb="2">
      <t>キンガク</t>
    </rPh>
    <phoneticPr fontId="2"/>
  </si>
  <si>
    <t>うち消費税相当額</t>
    <rPh sb="2" eb="5">
      <t>ショウヒゼイ</t>
    </rPh>
    <rPh sb="5" eb="8">
      <t>ソウトウガク</t>
    </rPh>
    <phoneticPr fontId="2"/>
  </si>
  <si>
    <t>構成比率</t>
    <rPh sb="0" eb="2">
      <t>コウセイ</t>
    </rPh>
    <rPh sb="2" eb="3">
      <t>ヒ</t>
    </rPh>
    <rPh sb="3" eb="4">
      <t>リツ</t>
    </rPh>
    <phoneticPr fontId="2"/>
  </si>
  <si>
    <t>工事内容
（注８）</t>
    <rPh sb="0" eb="2">
      <t>コウジ</t>
    </rPh>
    <rPh sb="2" eb="4">
      <t>ナイヨウ</t>
    </rPh>
    <rPh sb="6" eb="7">
      <t>チュウ</t>
    </rPh>
    <phoneticPr fontId="2"/>
  </si>
  <si>
    <t>有　　　　　　　無　（注７）</t>
    <rPh sb="0" eb="1">
      <t>ユウ</t>
    </rPh>
    <rPh sb="8" eb="9">
      <t>ム</t>
    </rPh>
    <rPh sb="11" eb="12">
      <t>チュウ</t>
    </rPh>
    <phoneticPr fontId="2"/>
  </si>
  <si>
    <t>自社施工分</t>
    <rPh sb="0" eb="2">
      <t>ジシャ</t>
    </rPh>
    <rPh sb="2" eb="4">
      <t>セコウ</t>
    </rPh>
    <rPh sb="4" eb="5">
      <t>ブン</t>
    </rPh>
    <phoneticPr fontId="2"/>
  </si>
  <si>
    <t>下請け施工分</t>
    <rPh sb="0" eb="2">
      <t>シタウ</t>
    </rPh>
    <rPh sb="3" eb="5">
      <t>セコウ</t>
    </rPh>
    <rPh sb="5" eb="6">
      <t>ブン</t>
    </rPh>
    <phoneticPr fontId="2"/>
  </si>
  <si>
    <t>（注７）　外注計画が無の場合は、自社施工分及び下請け施工分の記入は不要。</t>
    <rPh sb="1" eb="2">
      <t>チュウ</t>
    </rPh>
    <rPh sb="5" eb="7">
      <t>ガイチュウ</t>
    </rPh>
    <rPh sb="7" eb="9">
      <t>ケイカク</t>
    </rPh>
    <rPh sb="10" eb="11">
      <t>ナ</t>
    </rPh>
    <rPh sb="12" eb="14">
      <t>バアイ</t>
    </rPh>
    <rPh sb="16" eb="18">
      <t>ジシャ</t>
    </rPh>
    <rPh sb="18" eb="20">
      <t>セコウ</t>
    </rPh>
    <rPh sb="20" eb="21">
      <t>ブン</t>
    </rPh>
    <rPh sb="21" eb="22">
      <t>オヨ</t>
    </rPh>
    <rPh sb="23" eb="25">
      <t>シタウ</t>
    </rPh>
    <rPh sb="26" eb="28">
      <t>セコウ</t>
    </rPh>
    <rPh sb="28" eb="29">
      <t>ブン</t>
    </rPh>
    <rPh sb="30" eb="32">
      <t>キニュウ</t>
    </rPh>
    <rPh sb="33" eb="35">
      <t>フヨウ</t>
    </rPh>
    <phoneticPr fontId="2"/>
  </si>
  <si>
    <t>（注８）　工事内容は、主たる工種名を記入。</t>
    <rPh sb="1" eb="2">
      <t>チュウ</t>
    </rPh>
    <rPh sb="5" eb="9">
      <t>コウジナイヨウ</t>
    </rPh>
    <rPh sb="11" eb="12">
      <t>シュ</t>
    </rPh>
    <rPh sb="14" eb="16">
      <t>コウシュ</t>
    </rPh>
    <rPh sb="16" eb="17">
      <t>メイ</t>
    </rPh>
    <rPh sb="18" eb="20">
      <t>キニュウ</t>
    </rPh>
    <phoneticPr fontId="2"/>
  </si>
  <si>
    <t>平成　　年　　月　　日</t>
    <rPh sb="0" eb="2">
      <t>ヘイセイ</t>
    </rPh>
    <rPh sb="4" eb="5">
      <t>ネン</t>
    </rPh>
    <rPh sb="7" eb="8">
      <t>ツキ</t>
    </rPh>
    <rPh sb="10" eb="11">
      <t>ニチ</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</si>
  <si>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</si>
  <si>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</si>
  <si>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</si>
  <si>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</si>
  <si>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</si>
  <si>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</si>
  <si>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</si>
  <si>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</si>
  <si>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</si>
  <si>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</si>
  <si>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</si>
  <si>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</si>
  <si>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</si>
  <si>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</si>
  <si>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</si>
  <si>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</si>
  <si>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</si>
  <si>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</si>
  <si>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</si>
  <si>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</si>
  <si>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</si>
  <si>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</si>
  <si>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</si>
  <si>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</si>
  <si>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</si>
  <si>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平成　　　年　　　月　　　日</t>
    <rPh sb="0" eb="2">
      <t>ヘイセイ</t>
    </rPh>
    <rPh sb="5" eb="6">
      <t>ネン</t>
    </rPh>
    <rPh sb="9" eb="10">
      <t>ツキ</t>
    </rPh>
    <rPh sb="13" eb="14">
      <t>ニチ</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</si>
  <si>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</si>
  <si>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</si>
  <si>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</si>
  <si>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</si>
  <si>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</si>
  <si>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</si>
  <si>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</si>
  <si>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</si>
  <si>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</si>
  <si>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</si>
  <si>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</si>
  <si>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</si>
  <si>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</si>
  <si>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</si>
  <si>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</si>
  <si>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</si>
  <si>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</si>
  <si>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</si>
  <si>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</si>
  <si>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</si>
  <si>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</si>
  <si>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印</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</si>
  <si>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</si>
  <si>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</si>
  <si>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</si>
  <si>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</si>
  <si>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</si>
  <si>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</si>
  <si>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</si>
  <si>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</si>
  <si>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</si>
  <si>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</si>
  <si>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</si>
  <si>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</si>
  <si>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</si>
  <si>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</si>
  <si>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</si>
  <si>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</si>
  <si>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</si>
  <si>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</si>
  <si>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</si>
  <si>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</si>
  <si>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</si>
  <si>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</si>
  <si>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</si>
  <si>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</si>
  <si>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</si>
  <si>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</si>
  <si>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</si>
  <si>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</si>
  <si>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</si>
  <si>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</si>
  <si>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</si>
  <si>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</si>
  <si>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</si>
  <si>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</si>
  <si>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</si>
  <si>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</si>
  <si>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</si>
  <si>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</si>
  <si>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</si>
  <si>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</si>
  <si>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</si>
  <si>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</si>
  <si>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</si>
  <si>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</si>
  <si>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</si>
  <si>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</si>
  <si>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</si>
  <si>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</si>
  <si>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</si>
  <si>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</si>
  <si>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</si>
  <si>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</si>
  <si>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</si>
  <si>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</si>
  <si>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</si>
  <si>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</si>
  <si>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</si>
  <si>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</si>
  <si>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</si>
  <si>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</si>
  <si>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</si>
  <si>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</si>
  <si>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</si>
  <si>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</si>
  <si>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</si>
  <si>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</si>
  <si>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</si>
  <si>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</si>
  <si>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</si>
  <si>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</si>
  <si>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</si>
  <si>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</si>
  <si>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</si>
  <si>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</si>
  <si>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</si>
  <si>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</si>
  <si>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　なお、直接雇入れの承諾期間は、平成　年　月　日から平成　年　月　日までとする。</t>
  </si>
  <si>
    <t>　平成　　年　　月　　日</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</si>
  <si>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</si>
  <si>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</si>
  <si>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</si>
  <si>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</si>
  <si>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</si>
  <si>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</si>
  <si>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</si>
  <si>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</si>
  <si>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</si>
  <si>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</si>
  <si>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</si>
  <si>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自平成　年　月　日</t>
    <phoneticPr fontId="2"/>
  </si>
  <si>
    <t>至平成　年　月　日</t>
    <phoneticPr fontId="2"/>
  </si>
  <si>
    <t>備　考</t>
    <phoneticPr fontId="2"/>
  </si>
  <si>
    <t>　平成　　年　　月　　日</t>
    <phoneticPr fontId="2"/>
  </si>
  <si>
    <t>責任者氏名</t>
    <phoneticPr fontId="2"/>
  </si>
  <si>
    <t>公共職業安定所長　印　　</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</si>
  <si>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</si>
  <si>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</si>
  <si>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</si>
  <si>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</si>
  <si>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</si>
  <si>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</si>
  <si>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</si>
  <si>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</si>
  <si>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</si>
  <si>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</si>
  <si>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</si>
  <si>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</si>
  <si>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</si>
  <si>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</si>
  <si>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</si>
  <si>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</si>
  <si>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</si>
  <si>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</si>
  <si>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</si>
  <si>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</si>
  <si>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</si>
  <si>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</si>
  <si>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</si>
  <si>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</si>
  <si>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</si>
  <si>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</si>
  <si>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</si>
  <si>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</si>
  <si>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</si>
  <si>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</si>
  <si>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</si>
  <si>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</si>
  <si>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</si>
  <si>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</si>
  <si>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</si>
  <si>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</si>
  <si>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</si>
  <si>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</si>
  <si>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</si>
  <si>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</si>
  <si>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</si>
  <si>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</si>
  <si>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</si>
  <si>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</si>
  <si>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</si>
  <si>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</si>
  <si>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</si>
  <si>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</si>
  <si>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</si>
  <si>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</si>
  <si>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</si>
  <si>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</si>
  <si>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</si>
  <si>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</si>
  <si>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</si>
  <si>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</si>
  <si>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</si>
  <si>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</si>
  <si>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</si>
  <si>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</si>
  <si>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</si>
  <si>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</si>
  <si>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</si>
  <si>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</si>
  <si>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</si>
  <si>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</si>
  <si>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</si>
  <si>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</si>
  <si>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</si>
  <si>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平成　　　年　　　月　　　日</t>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</si>
  <si>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</si>
  <si>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</si>
  <si>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</si>
  <si>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</si>
  <si>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</si>
  <si>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</si>
  <si>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</si>
  <si>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</si>
  <si>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</si>
  <si>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</si>
  <si>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</si>
  <si>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</si>
  <si>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</si>
  <si>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</si>
  <si>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</si>
  <si>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</si>
  <si>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</si>
  <si>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</si>
  <si>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</si>
  <si>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</si>
  <si>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</si>
  <si>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</si>
  <si>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</si>
  <si>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</si>
  <si>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</si>
  <si>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</si>
  <si>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</si>
  <si>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</si>
  <si>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</si>
  <si>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</si>
  <si>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</si>
  <si>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</si>
  <si>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</si>
  <si>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</si>
  <si>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</si>
  <si>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</si>
  <si>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</si>
  <si>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</si>
  <si>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</si>
  <si>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</si>
  <si>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</si>
  <si>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</si>
  <si>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</si>
  <si>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</si>
  <si>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</si>
  <si>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</si>
  <si>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</si>
  <si>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</si>
  <si>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</si>
  <si>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</si>
  <si>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</si>
  <si>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</si>
  <si>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</si>
  <si>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</si>
  <si>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</si>
  <si>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t>平成　　年　　月　　日</t>
    <rPh sb="4" eb="5">
      <t>ネン</t>
    </rPh>
    <rPh sb="7" eb="8">
      <t>ガツ</t>
    </rPh>
    <rPh sb="10" eb="11">
      <t>ニチ</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</si>
  <si>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</si>
  <si>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</si>
  <si>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</si>
  <si>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</si>
  <si>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</si>
  <si>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</si>
  <si>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</si>
  <si>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</si>
  <si>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</si>
  <si>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</si>
  <si>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</si>
  <si>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</si>
  <si>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</si>
  <si>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</si>
  <si>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</si>
  <si>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</si>
  <si>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</si>
  <si>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</si>
  <si>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</si>
  <si>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</si>
  <si>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</si>
  <si>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</si>
  <si>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</si>
  <si>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</si>
  <si>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</si>
  <si>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</si>
  <si>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</si>
  <si>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</si>
  <si>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</si>
  <si>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</si>
  <si>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</si>
  <si>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</si>
  <si>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</si>
  <si>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</si>
  <si>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</si>
  <si>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</si>
  <si>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</si>
  <si>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</si>
  <si>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</si>
  <si>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</si>
  <si>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</si>
  <si>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</si>
  <si>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</si>
  <si>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</si>
  <si>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</si>
  <si>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</si>
  <si>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</si>
  <si>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</si>
  <si>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</si>
  <si>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</si>
  <si>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</si>
  <si>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</si>
  <si>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</si>
  <si>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</si>
  <si>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</si>
  <si>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</si>
  <si>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</si>
  <si>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</si>
  <si>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</si>
  <si>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</si>
  <si>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</si>
  <si>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</si>
  <si>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</si>
  <si>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</si>
  <si>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</si>
  <si>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</si>
  <si>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</si>
  <si>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</si>
  <si>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</si>
  <si>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</si>
  <si>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</si>
  <si>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</si>
  <si>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</si>
  <si>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</si>
  <si>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</si>
  <si>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</si>
  <si>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</si>
  <si>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</si>
  <si>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</si>
  <si>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</si>
  <si>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</si>
  <si>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</si>
  <si>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</si>
  <si>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</si>
  <si>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</si>
  <si>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</si>
  <si>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</si>
  <si>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</si>
  <si>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</si>
  <si>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</si>
  <si>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</si>
  <si>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</si>
  <si>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</si>
  <si>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</si>
  <si>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</si>
  <si>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</si>
  <si>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</si>
  <si>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</si>
  <si>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</si>
  <si>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</si>
  <si>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</si>
  <si>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</si>
  <si>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</si>
  <si>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</si>
  <si>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</si>
  <si>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</si>
  <si>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</si>
  <si>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</si>
  <si>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</si>
  <si>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</si>
  <si>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</si>
  <si>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</si>
  <si>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 xml:space="preserve">     通知書発送月日　　　　平成　　　　年　　　　月　　　　日</t>
    <rPh sb="5" eb="8">
      <t>ツウチショ</t>
    </rPh>
    <rPh sb="8" eb="10">
      <t>ハッソウ</t>
    </rPh>
    <rPh sb="10" eb="12">
      <t>ツキヒ</t>
    </rPh>
    <rPh sb="16" eb="18">
      <t>ヘイセイ</t>
    </rPh>
    <rPh sb="22" eb="23">
      <t>ネン</t>
    </rPh>
    <rPh sb="27" eb="28">
      <t>ツキ</t>
    </rPh>
    <rPh sb="32" eb="33">
      <t>ヒ</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</si>
  <si>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</si>
  <si>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</si>
  <si>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</si>
  <si>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</si>
  <si>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</si>
  <si>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</si>
  <si>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</si>
  <si>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</si>
  <si>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平成</t>
    <rPh sb="0" eb="2">
      <t>ヘイセイ</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</si>
  <si>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</si>
  <si>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</si>
  <si>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</si>
  <si>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</si>
  <si>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</si>
  <si>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</si>
  <si>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</si>
  <si>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</si>
  <si>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</si>
  <si>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</si>
  <si>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</si>
  <si>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</si>
  <si>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</si>
  <si>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</si>
  <si>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</si>
  <si>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</si>
  <si>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</si>
  <si>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平成</t>
    <rPh sb="0" eb="2">
      <t>ヘイセイ</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</si>
  <si>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</si>
  <si>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</si>
  <si>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</si>
  <si>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</si>
  <si>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</si>
  <si>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</si>
  <si>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</si>
  <si>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</si>
  <si>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</si>
  <si>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</si>
  <si>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</si>
  <si>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</si>
  <si>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</si>
  <si>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</si>
  <si>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</si>
  <si>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</si>
  <si>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</si>
  <si>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</si>
  <si>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</si>
  <si>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</si>
  <si>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</si>
  <si>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□有　→　契約解除年月日　　平成　　年　　月　　日</t>
    <rPh sb="3" eb="4">
      <t>ア</t>
    </rPh>
    <rPh sb="7" eb="9">
      <t>ケイヤク</t>
    </rPh>
    <rPh sb="9" eb="11">
      <t>カイジョ</t>
    </rPh>
    <rPh sb="11" eb="14">
      <t>ネンガッピ</t>
    </rPh>
    <rPh sb="16" eb="18">
      <t>ヘイセイ</t>
    </rPh>
    <rPh sb="20" eb="21">
      <t>ネン</t>
    </rPh>
    <rPh sb="23" eb="24">
      <t>ガツ</t>
    </rPh>
    <rPh sb="26" eb="27">
      <t>ニチ</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</si>
  <si>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</si>
  <si>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</si>
  <si>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</si>
  <si>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</si>
  <si>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</si>
  <si>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</si>
  <si>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</si>
  <si>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</si>
  <si>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</si>
  <si>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</si>
  <si>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</si>
  <si>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</si>
  <si>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</si>
  <si>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</si>
  <si>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</si>
  <si>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</si>
  <si>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</si>
  <si>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</si>
  <si>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</si>
  <si>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</si>
  <si>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</si>
  <si>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</si>
  <si>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</si>
  <si>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</si>
  <si>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</si>
  <si>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平成　　年　　月　　日</t>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</si>
  <si>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</si>
  <si>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</si>
  <si>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</si>
  <si>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</si>
  <si>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</si>
  <si>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</si>
  <si>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</si>
  <si>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</si>
  <si>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</si>
  <si>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</si>
  <si>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</si>
  <si>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</si>
  <si>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</si>
  <si>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</si>
  <si>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</si>
  <si>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</si>
  <si>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</si>
  <si>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入力例　平成２５年度　起工第１０４－００－０５号</t>
    <rPh sb="0" eb="2">
      <t>ニュウリョク</t>
    </rPh>
    <rPh sb="2" eb="3">
      <t>レイ</t>
    </rPh>
    <rPh sb="4" eb="6">
      <t>ヘイセイ</t>
    </rPh>
    <rPh sb="8" eb="10">
      <t>ネンド</t>
    </rPh>
    <rPh sb="11" eb="13">
      <t>キコウ</t>
    </rPh>
    <rPh sb="13" eb="14">
      <t>ダイ</t>
    </rPh>
    <rPh sb="23" eb="24">
      <t>ゴウ</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</si>
  <si>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</si>
  <si>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</si>
  <si>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</si>
  <si>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</si>
  <si>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</si>
  <si>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</si>
  <si>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</si>
  <si>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</si>
  <si>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</si>
  <si>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</si>
  <si>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</si>
  <si>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</si>
  <si>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</si>
  <si>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</si>
  <si>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</si>
  <si>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</si>
  <si>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</si>
  <si>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</si>
  <si>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</si>
  <si>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</si>
  <si>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</si>
  <si>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</si>
  <si>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</si>
  <si>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</si>
  <si>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</si>
  <si>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</si>
  <si>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</si>
  <si>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</si>
  <si>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</si>
  <si>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</si>
  <si>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</si>
  <si>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</si>
  <si>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</si>
  <si>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</si>
  <si>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</si>
  <si>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</si>
  <si>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</si>
  <si>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</si>
  <si>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</si>
  <si>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</si>
  <si>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</si>
  <si>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</si>
  <si>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</si>
  <si>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</si>
  <si>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</si>
  <si>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</si>
  <si>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</si>
  <si>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</si>
  <si>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</si>
  <si>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</si>
  <si>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</si>
  <si>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</si>
  <si>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</si>
  <si>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</si>
  <si>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</si>
  <si>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</si>
  <si>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</si>
  <si>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</si>
  <si>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</si>
  <si>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</si>
  <si>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</si>
  <si>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</si>
  <si>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</si>
  <si>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</si>
  <si>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</si>
  <si>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</si>
  <si>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</si>
  <si>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</si>
  <si>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</si>
  <si>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</si>
  <si>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</si>
  <si>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</si>
  <si>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</si>
  <si>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</si>
  <si>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</si>
  <si>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</si>
  <si>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</si>
  <si>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</si>
  <si>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</si>
  <si>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</si>
  <si>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</si>
  <si>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</si>
  <si>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</si>
  <si>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</si>
  <si>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</si>
  <si>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</si>
  <si>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</si>
  <si>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</si>
  <si>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</si>
  <si>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</si>
  <si>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</si>
  <si>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</si>
  <si>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</si>
  <si>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</si>
  <si>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</si>
  <si>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</si>
  <si>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</si>
  <si>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</si>
  <si>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</si>
  <si>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</si>
  <si>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</si>
  <si>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</si>
  <si>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　平成　　年　　月　　日　</t>
  </si>
  <si>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</si>
  <si>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</si>
  <si>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</si>
  <si>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</si>
  <si>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</si>
  <si>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</si>
  <si>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</si>
  <si>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</si>
  <si>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</si>
  <si>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</si>
  <si>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</si>
  <si>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</si>
  <si>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</si>
  <si>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</si>
  <si>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</si>
  <si>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</si>
  <si>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</si>
  <si>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</si>
  <si>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</si>
  <si>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</si>
  <si>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</si>
  <si>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</si>
  <si>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</si>
  <si>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</si>
  <si>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</si>
  <si>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</si>
  <si>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</si>
  <si>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</si>
  <si>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</si>
  <si>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</si>
  <si>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</si>
  <si>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</si>
  <si>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</si>
  <si>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</si>
  <si>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</si>
  <si>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</si>
  <si>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</si>
  <si>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</si>
  <si>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</si>
  <si>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</si>
  <si>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</si>
  <si>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</si>
  <si>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</si>
  <si>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</si>
  <si>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</si>
  <si>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</si>
  <si>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</si>
  <si>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</si>
  <si>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</si>
  <si>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</si>
  <si>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</si>
  <si>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</si>
  <si>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</si>
  <si>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</si>
  <si>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</si>
  <si>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</si>
  <si>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</si>
  <si>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</si>
  <si>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</si>
  <si>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</si>
  <si>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</si>
  <si>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</si>
  <si>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</si>
  <si>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</si>
  <si>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</si>
  <si>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</si>
  <si>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</si>
  <si>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</si>
  <si>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</si>
  <si>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</si>
  <si>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</si>
  <si>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</si>
  <si>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</si>
  <si>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</si>
  <si>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</si>
  <si>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</si>
  <si>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</si>
  <si>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</si>
  <si>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</si>
  <si>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</si>
  <si>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</si>
  <si>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</si>
  <si>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</si>
  <si>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</si>
  <si>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</si>
  <si>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</si>
  <si>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</si>
  <si>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</si>
  <si>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</si>
  <si>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</si>
  <si>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</si>
  <si>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</si>
  <si>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</si>
  <si>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</si>
  <si>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</si>
  <si>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</si>
  <si>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</si>
  <si>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</si>
  <si>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</si>
  <si>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</si>
  <si>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</si>
  <si>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</si>
  <si>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</si>
  <si>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</si>
  <si>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</si>
  <si>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</si>
  <si>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</si>
  <si>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</si>
  <si>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</si>
  <si>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</si>
  <si>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　　　  第　  　　　号
平成　　年　　月　　日</t>
    <rPh sb="5" eb="6">
      <t>ダイ</t>
    </rPh>
    <rPh sb="12" eb="13">
      <t>ゴウ</t>
    </rPh>
    <rPh sb="14" eb="16">
      <t>ヘイセイ</t>
    </rPh>
    <rPh sb="18" eb="19">
      <t>ネン</t>
    </rPh>
    <rPh sb="21" eb="22">
      <t>ツキ</t>
    </rPh>
    <rPh sb="24" eb="25">
      <t>ニチ</t>
    </rPh>
    <phoneticPr fontId="2"/>
  </si>
  <si>
    <t>　　 　 第  　　　　号
平成　　年　　月　　日</t>
    <rPh sb="5" eb="6">
      <t>ダイ</t>
    </rPh>
    <rPh sb="12" eb="13">
      <t>ゴウ</t>
    </rPh>
    <rPh sb="14" eb="16">
      <t>ヘイセイ</t>
    </rPh>
    <rPh sb="18" eb="19">
      <t>ネン</t>
    </rPh>
    <rPh sb="21" eb="22">
      <t>ツキ</t>
    </rPh>
    <rPh sb="24" eb="25">
      <t>ニチ</t>
    </rPh>
    <phoneticPr fontId="2"/>
  </si>
  <si>
    <t>請負者
　　　　　　　　　所長名
　この工事は、下記の日付で、
  しゅん工と認めます。
　（しゅん工承認年月日）
　平成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ヘイセイ</t>
    </rPh>
    <rPh sb="68" eb="69">
      <t>ネン</t>
    </rPh>
    <rPh sb="71" eb="72">
      <t>ツキ</t>
    </rPh>
    <rPh sb="74" eb="75">
      <t>ニチ</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</si>
  <si>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</si>
  <si>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</si>
  <si>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</si>
  <si>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</si>
  <si>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</si>
  <si>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</si>
  <si>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</si>
  <si>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</si>
  <si>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</si>
  <si>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</si>
  <si>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</si>
  <si>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</si>
  <si>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</si>
  <si>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</si>
  <si>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</si>
  <si>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</si>
  <si>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</si>
  <si>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</si>
  <si>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</si>
  <si>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</si>
  <si>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</si>
  <si>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</si>
  <si>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</si>
  <si>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</si>
  <si>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</si>
  <si>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</si>
  <si>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</si>
  <si>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平成　　　  年   　　 月 　　  日</t>
    <phoneticPr fontId="2"/>
  </si>
  <si>
    <t>平成　年　月　日</t>
    <rPh sb="0" eb="2">
      <t>ヘイセイ</t>
    </rPh>
    <rPh sb="3" eb="4">
      <t>ネン</t>
    </rPh>
    <rPh sb="5" eb="6">
      <t>ガツ</t>
    </rPh>
    <rPh sb="7" eb="8">
      <t>ニチ</t>
    </rPh>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</si>
  <si>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</si>
  <si>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</si>
  <si>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</si>
  <si>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</si>
  <si>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</si>
  <si>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</si>
  <si>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</si>
  <si>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</si>
  <si>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</si>
  <si>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</si>
  <si>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平成　　　年　　　月　　　日</t>
    <rPh sb="0" eb="2">
      <t>ヘイセイ</t>
    </rPh>
    <rPh sb="5" eb="6">
      <t>ネン</t>
    </rPh>
    <rPh sb="9" eb="10">
      <t>ガツ</t>
    </rPh>
    <rPh sb="13" eb="14">
      <t>ニチ</t>
    </rPh>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</si>
  <si>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</si>
  <si>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</si>
  <si>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</si>
  <si>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</si>
  <si>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</si>
  <si>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</si>
  <si>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</si>
  <si>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</si>
  <si>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</si>
  <si>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現場　・　工場
机　　上</t>
    <rPh sb="0" eb="2">
      <t>ゲンバ</t>
    </rPh>
    <rPh sb="5" eb="7">
      <t>コウジョウ</t>
    </rPh>
    <rPh sb="8" eb="9">
      <t>ツクエ</t>
    </rPh>
    <rPh sb="11" eb="12">
      <t>カミ</t>
    </rPh>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</si>
  <si>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</si>
  <si>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</si>
  <si>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</si>
  <si>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</si>
  <si>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</si>
  <si>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</si>
  <si>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</si>
  <si>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</si>
  <si>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</si>
  <si>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</si>
  <si>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</si>
  <si>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</si>
  <si>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</si>
  <si>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</si>
  <si>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</si>
  <si>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</si>
  <si>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</si>
  <si>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</si>
  <si>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</si>
  <si>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</si>
  <si>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</si>
  <si>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</si>
  <si>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処分業者（中間処理または最終処分）</t>
    <rPh sb="0" eb="2">
      <t>ショブン</t>
    </rPh>
    <rPh sb="2" eb="4">
      <t>ギョウシャ</t>
    </rPh>
    <rPh sb="5" eb="7">
      <t>チュウカン</t>
    </rPh>
    <rPh sb="7" eb="9">
      <t>ショリ</t>
    </rPh>
    <rPh sb="12" eb="14">
      <t>サイシュウ</t>
    </rPh>
    <rPh sb="14" eb="16">
      <t>ショブン</t>
    </rPh>
    <phoneticPr fontId="2"/>
  </si>
  <si>
    <t>添付書類
・産業廃棄物処理契約書の写し
・産業廃棄物処理業許可証の写し
・中間処理施設・最終処分場への
　経路・地図及び写真</t>
    <rPh sb="0" eb="2">
      <t>テンプ</t>
    </rPh>
    <rPh sb="2" eb="4">
      <t>ショルイ</t>
    </rPh>
    <rPh sb="6" eb="8">
      <t>サンギョウ</t>
    </rPh>
    <rPh sb="8" eb="11">
      <t>ハイキブツ</t>
    </rPh>
    <rPh sb="11" eb="13">
      <t>ショリ</t>
    </rPh>
    <rPh sb="13" eb="16">
      <t>ケイヤクショ</t>
    </rPh>
    <rPh sb="17" eb="18">
      <t>ウツ</t>
    </rPh>
    <rPh sb="21" eb="23">
      <t>サンギョウ</t>
    </rPh>
    <rPh sb="23" eb="26">
      <t>ハイキブツ</t>
    </rPh>
    <rPh sb="26" eb="29">
      <t>ショリギョウ</t>
    </rPh>
    <rPh sb="29" eb="32">
      <t>キョカショウ</t>
    </rPh>
    <rPh sb="33" eb="34">
      <t>ウツ</t>
    </rPh>
    <rPh sb="37" eb="39">
      <t>チュウカン</t>
    </rPh>
    <rPh sb="39" eb="41">
      <t>ショリ</t>
    </rPh>
    <rPh sb="41" eb="43">
      <t>シセツ</t>
    </rPh>
    <rPh sb="44" eb="46">
      <t>サイシュウ</t>
    </rPh>
    <rPh sb="46" eb="49">
      <t>ショブンジョウ</t>
    </rPh>
    <rPh sb="53" eb="55">
      <t>ケイロ</t>
    </rPh>
    <rPh sb="56" eb="58">
      <t>チズ</t>
    </rPh>
    <rPh sb="58" eb="59">
      <t>オヨ</t>
    </rPh>
    <rPh sb="60" eb="62">
      <t>シャシン</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</si>
  <si>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</si>
  <si>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</si>
  <si>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</si>
  <si>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</si>
  <si>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</si>
  <si>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</si>
  <si>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</si>
  <si>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</si>
  <si>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</si>
  <si>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</si>
  <si>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</si>
  <si>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</si>
  <si>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</si>
  <si>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</si>
  <si>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</si>
  <si>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</si>
  <si>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</si>
  <si>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</si>
  <si>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</si>
  <si>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</si>
  <si>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</si>
  <si>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</si>
  <si>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</si>
  <si>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</si>
  <si>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</si>
  <si>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</si>
  <si>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</si>
  <si>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</si>
  <si>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</si>
  <si>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</si>
  <si>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</si>
  <si>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</si>
  <si>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</si>
  <si>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</si>
  <si>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</si>
  <si>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</si>
  <si>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</si>
  <si>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</si>
  <si>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</si>
  <si>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</si>
  <si>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</si>
  <si>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</si>
  <si>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</si>
  <si>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</si>
  <si>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</si>
  <si>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</si>
  <si>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</si>
  <si>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</si>
  <si>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</si>
  <si>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</si>
  <si>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</si>
  <si>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</si>
  <si>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</si>
  <si>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</si>
  <si>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</si>
  <si>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</si>
  <si>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</si>
  <si>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</si>
  <si>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</si>
  <si>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</si>
  <si>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</si>
  <si>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</si>
  <si>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</si>
  <si>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</si>
  <si>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</si>
  <si>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</si>
  <si>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</si>
  <si>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</si>
  <si>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</si>
  <si>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</si>
  <si>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</si>
  <si>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</si>
  <si>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３　義 務 期 間　　平成　　年　　月　　日　　～　　平成　　年　　月　　日</t>
    <rPh sb="2" eb="3">
      <t>ヨシ</t>
    </rPh>
    <rPh sb="4" eb="5">
      <t>ツトム</t>
    </rPh>
    <rPh sb="6" eb="7">
      <t>キ</t>
    </rPh>
    <rPh sb="8" eb="9">
      <t>アイダ</t>
    </rPh>
    <rPh sb="11" eb="13">
      <t>ヘイセイ</t>
    </rPh>
    <rPh sb="15" eb="16">
      <t>ネン</t>
    </rPh>
    <rPh sb="18" eb="19">
      <t>ガツ</t>
    </rPh>
    <rPh sb="21" eb="22">
      <t>ニチ</t>
    </rPh>
    <rPh sb="27" eb="29">
      <t>ヘイセイ</t>
    </rPh>
    <rPh sb="31" eb="32">
      <t>ネン</t>
    </rPh>
    <rPh sb="34" eb="35">
      <t>ガツ</t>
    </rPh>
    <rPh sb="37" eb="38">
      <t>ニチ</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</si>
  <si>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</si>
  <si>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</si>
  <si>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平成　　年度</t>
    <rPh sb="0" eb="2">
      <t>ヘイセイ</t>
    </rPh>
    <rPh sb="4" eb="6">
      <t>ネンド</t>
    </rPh>
    <phoneticPr fontId="2"/>
  </si>
  <si>
    <t>起工第　　号</t>
    <rPh sb="0" eb="2">
      <t>キコウ</t>
    </rPh>
    <rPh sb="2" eb="3">
      <t>ダイ</t>
    </rPh>
    <rPh sb="5" eb="6">
      <t>ゴウ</t>
    </rPh>
    <phoneticPr fontId="2"/>
  </si>
  <si>
    <t>～平成　年　月　日</t>
    <rPh sb="1" eb="3">
      <t>ヘイセイ</t>
    </rPh>
    <rPh sb="4" eb="5">
      <t>ネン</t>
    </rPh>
    <rPh sb="6" eb="7">
      <t>ガツ</t>
    </rPh>
    <rPh sb="8" eb="9">
      <t>ニチ</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</si>
  <si>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</si>
  <si>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</si>
  <si>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</si>
  <si>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</si>
  <si>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</si>
  <si>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</si>
  <si>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</si>
  <si>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</si>
  <si>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</si>
  <si>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</si>
  <si>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</si>
  <si>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３．再資源化等が完了した年月日　　　　　　　平成　　年　　月　　日</t>
    <rPh sb="2" eb="3">
      <t>サイ</t>
    </rPh>
    <rPh sb="3" eb="5">
      <t>シゲン</t>
    </rPh>
    <rPh sb="5" eb="6">
      <t>カ</t>
    </rPh>
    <rPh sb="6" eb="7">
      <t>トウ</t>
    </rPh>
    <rPh sb="8" eb="10">
      <t>カンリョウ</t>
    </rPh>
    <rPh sb="12" eb="15">
      <t>ネンガッピ</t>
    </rPh>
    <rPh sb="22" eb="24">
      <t>ヘイセイ</t>
    </rPh>
    <rPh sb="26" eb="27">
      <t>ネン</t>
    </rPh>
    <rPh sb="29" eb="30">
      <t>ガツ</t>
    </rPh>
    <rPh sb="32" eb="33">
      <t>ニチ</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</si>
  <si>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</si>
  <si>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</si>
  <si>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</si>
  <si>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</si>
  <si>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</si>
  <si>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</si>
  <si>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</si>
  <si>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</si>
  <si>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</si>
  <si>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</si>
  <si>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</si>
  <si>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</si>
  <si>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</si>
  <si>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</si>
  <si>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</si>
  <si>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</si>
  <si>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</si>
  <si>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</si>
  <si>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</si>
  <si>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</si>
  <si>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</si>
  <si>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</si>
  <si>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</si>
  <si>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</si>
  <si>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</si>
  <si>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</si>
  <si>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</si>
  <si>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</si>
  <si>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</si>
  <si>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</si>
  <si>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</si>
  <si>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</si>
  <si>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</si>
  <si>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</si>
  <si>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</si>
  <si>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</si>
  <si>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</si>
  <si>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</si>
  <si>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</si>
  <si>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</si>
  <si>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</si>
  <si>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</si>
  <si>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</si>
  <si>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</si>
  <si>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</si>
  <si>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</si>
  <si>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</si>
  <si>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</si>
  <si>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</si>
  <si>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</si>
  <si>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</si>
  <si>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</si>
  <si>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</si>
  <si>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</si>
  <si>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</si>
  <si>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</si>
  <si>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</si>
  <si>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</si>
  <si>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</si>
  <si>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</si>
  <si>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</si>
  <si>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</si>
  <si>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</si>
  <si>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</si>
  <si>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</si>
  <si>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</si>
  <si>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</si>
  <si>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</si>
  <si>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</si>
  <si>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</si>
  <si>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</si>
  <si>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</si>
  <si>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</si>
  <si>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</si>
  <si>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</si>
  <si>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</si>
  <si>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</si>
  <si>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</si>
  <si>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</si>
  <si>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</si>
  <si>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</si>
  <si>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</si>
  <si>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</si>
  <si>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</si>
  <si>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契約後３０日以内</t>
    <rPh sb="0" eb="3">
      <t>ケイヤクゴ</t>
    </rPh>
    <rPh sb="5" eb="6">
      <t>ニチ</t>
    </rPh>
    <rPh sb="6" eb="8">
      <t>イナイ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</si>
  <si>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</si>
  <si>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</si>
  <si>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</si>
  <si>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様式１１</t>
    <rPh sb="0" eb="2">
      <t>ヨウシキ</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</si>
  <si>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</si>
  <si>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</si>
  <si>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</si>
  <si>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</si>
  <si>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</si>
  <si>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</si>
  <si>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</si>
  <si>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</si>
  <si>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</si>
  <si>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</si>
  <si>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</si>
  <si>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</si>
  <si>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</si>
  <si>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</si>
  <si>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</si>
  <si>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</si>
  <si>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</si>
  <si>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</si>
  <si>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</si>
  <si>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</si>
  <si>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</si>
  <si>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</si>
  <si>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</si>
  <si>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</si>
  <si>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</si>
  <si>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</si>
  <si>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</si>
  <si>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</si>
  <si>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</si>
  <si>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</si>
  <si>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</si>
  <si>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</si>
  <si>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</si>
  <si>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</si>
  <si>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</si>
  <si>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</si>
  <si>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</si>
  <si>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</si>
  <si>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</si>
  <si>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</si>
  <si>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</si>
  <si>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</si>
  <si>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</si>
  <si>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</si>
  <si>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</si>
  <si>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</si>
  <si>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</si>
  <si>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</si>
  <si>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</si>
  <si>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</si>
  <si>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</si>
  <si>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</si>
  <si>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</si>
  <si>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</si>
  <si>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</si>
  <si>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</si>
  <si>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変更後速やかに</t>
    <rPh sb="0" eb="2">
      <t>ヘンコウ</t>
    </rPh>
    <rPh sb="2" eb="3">
      <t>ゴ</t>
    </rPh>
    <rPh sb="3" eb="4">
      <t>スミ</t>
    </rPh>
    <phoneticPr fontId="2"/>
  </si>
  <si>
    <t>既存資料に変更があった場合</t>
    <rPh sb="0" eb="2">
      <t>キゾン</t>
    </rPh>
    <rPh sb="2" eb="4">
      <t>シリョウ</t>
    </rPh>
    <rPh sb="5" eb="7">
      <t>ヘンコウ</t>
    </rPh>
    <rPh sb="11" eb="13">
      <t>バアイ</t>
    </rPh>
    <phoneticPr fontId="2"/>
  </si>
  <si>
    <t>変更施工計画書</t>
    <rPh sb="0" eb="2">
      <t>ヘンコウ</t>
    </rPh>
    <rPh sb="2" eb="4">
      <t>セコウ</t>
    </rPh>
    <rPh sb="4" eb="7">
      <t>ケイカクショ</t>
    </rPh>
    <phoneticPr fontId="2"/>
  </si>
  <si>
    <t>施工計画書の内容に変更があった場合</t>
    <rPh sb="0" eb="2">
      <t>セコウ</t>
    </rPh>
    <rPh sb="2" eb="4">
      <t>ケイカク</t>
    </rPh>
    <rPh sb="4" eb="5">
      <t>ショ</t>
    </rPh>
    <rPh sb="6" eb="8">
      <t>ナイヨウ</t>
    </rPh>
    <rPh sb="9" eb="11">
      <t>ヘンコウ</t>
    </rPh>
    <rPh sb="15" eb="17">
      <t>バアイ</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</si>
  <si>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</si>
  <si>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</si>
  <si>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</si>
  <si>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</si>
  <si>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</si>
  <si>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</si>
  <si>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</si>
  <si>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</si>
  <si>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</si>
  <si>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</si>
  <si>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</si>
  <si>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</si>
  <si>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</si>
  <si>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</si>
  <si>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</si>
  <si>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</si>
  <si>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</si>
  <si>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</si>
  <si>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</si>
  <si>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</si>
  <si>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</si>
  <si>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</si>
  <si>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</si>
  <si>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</si>
  <si>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</si>
  <si>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</si>
  <si>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</si>
  <si>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</si>
  <si>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</si>
  <si>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</si>
  <si>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</si>
  <si>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</si>
  <si>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</si>
  <si>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</si>
  <si>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</si>
  <si>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</si>
  <si>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</si>
  <si>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</si>
  <si>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</si>
  <si>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</si>
  <si>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</si>
  <si>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</si>
  <si>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</si>
  <si>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</si>
  <si>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</si>
  <si>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</si>
  <si>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</si>
  <si>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</si>
  <si>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</si>
  <si>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</si>
  <si>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</si>
  <si>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</si>
  <si>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</si>
  <si>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</si>
  <si>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</si>
  <si>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</si>
  <si>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</si>
  <si>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</si>
  <si>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</si>
  <si>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</si>
  <si>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</si>
  <si>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</si>
  <si>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</si>
  <si>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</si>
  <si>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</si>
  <si>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</si>
  <si>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</si>
  <si>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</si>
  <si>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</si>
  <si>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</si>
  <si>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</si>
  <si>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</si>
  <si>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</si>
  <si>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</si>
  <si>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</si>
  <si>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</si>
  <si>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 xml:space="preserve">         平成　　　　　年　　　　月　　　　日</t>
    <rPh sb="9" eb="11">
      <t>ヘイセイ</t>
    </rPh>
    <rPh sb="16" eb="17">
      <t>ネン</t>
    </rPh>
    <rPh sb="21" eb="22">
      <t>ツキ</t>
    </rPh>
    <rPh sb="26" eb="27">
      <t>ヒ</t>
    </rPh>
    <phoneticPr fontId="2"/>
  </si>
  <si>
    <t>　　　印</t>
    <rPh sb="3" eb="4">
      <t>イン</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</si>
  <si>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</si>
  <si>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</si>
  <si>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</si>
  <si>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</si>
  <si>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</si>
  <si>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</si>
  <si>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</si>
  <si>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</si>
  <si>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</si>
  <si>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</si>
  <si>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</si>
  <si>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</si>
  <si>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</si>
  <si>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</si>
  <si>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</si>
  <si>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</si>
  <si>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</si>
  <si>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</si>
  <si>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</si>
  <si>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</si>
  <si>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</si>
  <si>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</si>
  <si>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</si>
  <si>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</si>
  <si>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</si>
  <si>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</si>
  <si>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</si>
  <si>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</si>
  <si>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</si>
  <si>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</si>
  <si>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</si>
  <si>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実施要領とは、「段階確認実施要領（平成26年11月1日農林水産部）を参照。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</si>
  <si>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</si>
  <si>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</si>
  <si>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</si>
  <si>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</si>
  <si>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</si>
  <si>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</si>
  <si>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</si>
  <si>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</si>
  <si>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</si>
  <si>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</si>
  <si>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</si>
  <si>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</si>
  <si>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</si>
  <si>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</si>
  <si>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</si>
  <si>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</si>
  <si>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</si>
  <si>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</si>
  <si>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</si>
  <si>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</si>
  <si>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</si>
  <si>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</si>
  <si>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</si>
  <si>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</si>
  <si>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</si>
  <si>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</si>
  <si>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</si>
  <si>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</si>
  <si>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</si>
  <si>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</si>
  <si>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</si>
  <si>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</si>
  <si>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</si>
  <si>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</si>
  <si>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</si>
  <si>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</si>
  <si>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</si>
  <si>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</si>
  <si>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</si>
  <si>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</si>
  <si>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</si>
  <si>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</si>
  <si>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</si>
  <si>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</si>
  <si>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</si>
  <si>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</si>
  <si>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</si>
  <si>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</si>
  <si>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</si>
  <si>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</si>
  <si>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</si>
  <si>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</si>
  <si>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</si>
  <si>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</si>
  <si>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</si>
  <si>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</si>
  <si>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</si>
  <si>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</si>
  <si>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</si>
  <si>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</si>
  <si>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</si>
  <si>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</si>
  <si>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</si>
  <si>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</si>
  <si>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</si>
  <si>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</si>
  <si>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</si>
  <si>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</si>
  <si>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</si>
  <si>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</si>
  <si>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</si>
  <si>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</si>
  <si>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</si>
  <si>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</si>
  <si>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</si>
  <si>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</si>
  <si>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</si>
  <si>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</si>
  <si>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</si>
  <si>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</si>
  <si>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</si>
  <si>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</si>
  <si>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</si>
  <si>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</si>
  <si>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</si>
  <si>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</si>
  <si>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</si>
  <si>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</si>
  <si>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</si>
  <si>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</si>
  <si>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</si>
  <si>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</si>
  <si>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</si>
  <si>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</si>
  <si>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</si>
  <si>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</si>
  <si>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</si>
  <si>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</si>
  <si>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</si>
  <si>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</si>
  <si>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</si>
  <si>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</si>
  <si>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</si>
  <si>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</si>
  <si>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</si>
  <si>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</si>
  <si>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</si>
  <si>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</si>
  <si>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</si>
  <si>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</si>
  <si>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</si>
  <si>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</si>
  <si>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</si>
  <si>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</si>
  <si>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</si>
  <si>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</si>
  <si>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</si>
  <si>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</si>
  <si>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</si>
  <si>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</si>
  <si>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</si>
  <si>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</si>
  <si>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</si>
  <si>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</si>
  <si>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</si>
  <si>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t xml:space="preserve">　平成　　年　　月　　日付け　　第　　　号で指名があった標記の件について同意します。
　また、労働安全衛生法第３０条第１項の規定に基づき、労働災害防止のために必要な措置を講じます。
</t>
    <phoneticPr fontId="2"/>
  </si>
  <si>
    <r>
      <t>　</t>
    </r>
    <r>
      <rPr>
        <u/>
        <sz val="11"/>
        <rFont val="ＭＳ Ｐ明朝"/>
        <family val="1"/>
        <charset val="128"/>
      </rPr>
      <t>氏　　　　名</t>
    </r>
    <rPh sb="1" eb="2">
      <t>シ</t>
    </rPh>
    <rPh sb="6" eb="7">
      <t>メイ</t>
    </rPh>
    <phoneticPr fontId="2"/>
  </si>
  <si>
    <t>　平成　　年　　月　　日付けで要求のありました下請契約解除要求に対して、下記のとおり回答します。</t>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</si>
  <si>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</si>
  <si>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</si>
  <si>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</si>
  <si>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</si>
  <si>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</si>
  <si>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</si>
  <si>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</si>
  <si>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</si>
  <si>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</si>
  <si>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</si>
  <si>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</si>
  <si>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</si>
  <si>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</si>
  <si>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</si>
  <si>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</si>
  <si>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</si>
  <si>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</si>
  <si>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</si>
  <si>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</si>
  <si>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</si>
  <si>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</si>
  <si>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</si>
  <si>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</si>
  <si>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</si>
  <si>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</si>
  <si>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</si>
  <si>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</si>
  <si>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</si>
  <si>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</si>
  <si>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</si>
  <si>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</si>
  <si>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</si>
  <si>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</si>
  <si>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</si>
  <si>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</si>
  <si>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</si>
  <si>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</si>
  <si>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</si>
  <si>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</si>
  <si>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</si>
  <si>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</si>
  <si>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</si>
  <si>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</si>
  <si>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</si>
  <si>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</si>
  <si>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</si>
  <si>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</si>
  <si>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</si>
  <si>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</si>
  <si>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</si>
  <si>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</si>
  <si>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</si>
  <si>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</si>
  <si>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</si>
  <si>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</si>
  <si>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</si>
  <si>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</si>
  <si>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</si>
  <si>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</si>
  <si>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</si>
  <si>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</si>
  <si>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</si>
  <si>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</si>
  <si>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印</t>
    <rPh sb="0" eb="1">
      <t>イン</t>
    </rPh>
    <phoneticPr fontId="6"/>
  </si>
  <si>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</si>
  <si>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</si>
  <si>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</si>
  <si>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</si>
  <si>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</si>
  <si>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</si>
  <si>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</si>
  <si>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</si>
  <si>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</si>
  <si>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</si>
  <si>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</si>
  <si>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</si>
  <si>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</si>
  <si>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</si>
  <si>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</si>
  <si>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</si>
  <si>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</si>
  <si>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</si>
  <si>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</si>
  <si>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</si>
  <si>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</si>
  <si>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</si>
  <si>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</si>
  <si>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</si>
  <si>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2"/>
  </si>
  <si>
    <r>
      <t>２つの地域にまたがる場合</t>
    </r>
    <r>
      <rPr>
        <sz val="8"/>
        <rFont val="ＭＳ Ｐ明朝"/>
        <family val="1"/>
        <charset val="128"/>
      </rPr>
      <t>※２</t>
    </r>
    <phoneticPr fontId="2"/>
  </si>
  <si>
    <t>福岡県、他県、北九州市、福岡市、大牟田市、久留米市</t>
    <rPh sb="0" eb="3">
      <t>フクオカケン</t>
    </rPh>
    <rPh sb="4" eb="6">
      <t>タケン</t>
    </rPh>
    <rPh sb="7" eb="11">
      <t>キタキュウシュウシ</t>
    </rPh>
    <rPh sb="12" eb="15">
      <t>フクオカシ</t>
    </rPh>
    <rPh sb="16" eb="20">
      <t>オオムタシ</t>
    </rPh>
    <rPh sb="21" eb="25">
      <t>クルメシ</t>
    </rPh>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</si>
  <si>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</si>
  <si>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</si>
  <si>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</si>
  <si>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</si>
  <si>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</si>
  <si>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</si>
  <si>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平成　　　　年　　　　月　　　　日付で提出された、工事材料の使用については、</t>
    <rPh sb="6" eb="8">
      <t>ヘイセイ</t>
    </rPh>
    <rPh sb="12" eb="13">
      <t>ネン</t>
    </rPh>
    <rPh sb="17" eb="18">
      <t>ツキ</t>
    </rPh>
    <rPh sb="22" eb="23">
      <t>ニチ</t>
    </rPh>
    <rPh sb="23" eb="24">
      <t>ツ</t>
    </rPh>
    <rPh sb="25" eb="27">
      <t>テイシュツ</t>
    </rPh>
    <rPh sb="31" eb="33">
      <t>コウジ</t>
    </rPh>
    <rPh sb="33" eb="35">
      <t>ザイリョウ</t>
    </rPh>
    <rPh sb="36" eb="38">
      <t>シヨウ</t>
    </rPh>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</si>
  <si>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</si>
  <si>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</si>
  <si>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</si>
  <si>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</si>
  <si>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</si>
  <si>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</si>
  <si>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</si>
  <si>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</si>
  <si>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</si>
  <si>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</si>
  <si>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</si>
  <si>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</si>
  <si>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</si>
  <si>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農業農村整備事業関係は、「施工計画書作成要領（農業農村整備事業関係）（平成27年8月1日）を参照。　（福岡県のホームページに掲載）</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</si>
  <si>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</si>
  <si>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</si>
  <si>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</si>
  <si>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</si>
  <si>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</si>
  <si>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</si>
  <si>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</si>
  <si>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</si>
  <si>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</si>
  <si>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</si>
  <si>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3"/>
  </si>
  <si>
    <t>□H20.5　□H22.9　■H28.3</t>
    <phoneticPr fontId="2"/>
  </si>
  <si>
    <t>電子納品運用ガイドライン</t>
    <phoneticPr fontId="153"/>
  </si>
  <si>
    <t>□H21.6　□H22.9　■H28.3</t>
    <phoneticPr fontId="2"/>
  </si>
  <si>
    <t>CAD製図基準</t>
    <phoneticPr fontId="153"/>
  </si>
  <si>
    <t>□H16.6　□H20.5　■H28.3</t>
    <phoneticPr fontId="2"/>
  </si>
  <si>
    <t>CAD製図基準に関する運用ガイドライン</t>
    <phoneticPr fontId="153"/>
  </si>
  <si>
    <t>□H17.8　□H21.6　■H28.3</t>
    <phoneticPr fontId="2"/>
  </si>
  <si>
    <t>デジタル写真管理情報基準</t>
    <phoneticPr fontId="153"/>
  </si>
  <si>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</si>
  <si>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</si>
  <si>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</si>
  <si>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</si>
  <si>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</si>
  <si>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</si>
  <si>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</si>
  <si>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</si>
  <si>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</si>
  <si>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</si>
  <si>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</si>
  <si>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</si>
  <si>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</si>
  <si>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</si>
  <si>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</si>
  <si>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</si>
  <si>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</si>
  <si>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</si>
  <si>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</si>
  <si>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</si>
  <si>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平成 　　年 　　月 　　日</t>
    <rPh sb="0" eb="2">
      <t>ヘイセイ</t>
    </rPh>
    <rPh sb="5" eb="6">
      <t>ネン</t>
    </rPh>
    <rPh sb="9" eb="10">
      <t>ツキ</t>
    </rPh>
    <rPh sb="13" eb="14">
      <t>ヒ</t>
    </rPh>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</si>
  <si>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</si>
  <si>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</si>
  <si>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</si>
  <si>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</si>
  <si>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</si>
  <si>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</si>
  <si>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</si>
  <si>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</si>
  <si>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</si>
  <si>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</si>
  <si>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</si>
  <si>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</si>
  <si>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</si>
  <si>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</si>
  <si>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</si>
  <si>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</si>
  <si>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</si>
  <si>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</si>
  <si>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</si>
  <si>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</si>
  <si>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</si>
  <si>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</si>
  <si>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</si>
  <si>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</si>
  <si>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</si>
  <si>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</si>
  <si>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印</t>
  </si>
  <si>
    <t>平成　　年　　月　　日</t>
    <rPh sb="0" eb="2">
      <t>ヘイセイ</t>
    </rPh>
    <rPh sb="4" eb="5">
      <t>トシ</t>
    </rPh>
    <rPh sb="7" eb="8">
      <t>ツキ</t>
    </rPh>
    <rPh sb="10" eb="11">
      <t>ヒ</t>
    </rPh>
    <phoneticPr fontId="153"/>
  </si>
  <si>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</si>
  <si>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</si>
  <si>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</si>
  <si>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</si>
  <si>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</si>
  <si>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</si>
  <si>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</si>
  <si>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</si>
  <si>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</si>
  <si>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</si>
  <si>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</si>
  <si>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</si>
  <si>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</si>
  <si>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</si>
  <si>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</si>
  <si>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</si>
  <si>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</si>
  <si>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</si>
  <si>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</si>
  <si>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</si>
  <si>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</si>
  <si>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</si>
  <si>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</si>
  <si>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様式２</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</si>
</sst>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quot;（　&quot;#,##0\ &quot;　円）&quot;"/>
    <numFmt numFmtId="187" formatCode="#,##0\ &quot;　円　&quot;"/>
    <numFmt numFmtId="188" formatCode="#,##0\ &quot;　千円　&quot;"/>
    <numFmt numFmtId="189" formatCode="#,##0_);[Red]\(#,##0\)"/>
    <numFmt numFmtId="190" formatCode="#,##0.0_ "/>
    <numFmt numFmtId="191" formatCode="[$-411]ge\.m\.d;@"/>
    <numFmt numFmtId="192" formatCode="0_ "/>
    <numFmt numFmtId="193" formatCode="0_);[Red]\(0\)"/>
    <numFmt numFmtId="194" formatCode="#,###&quot;円&quot;"/>
    <numFmt numFmtId="195" formatCode="&quot;自&quot;[$-411]ggge&quot;年&quot;m&quot;月&quot;d&quot;日&quot;;@"/>
    <numFmt numFmtId="196" formatCode="&quot;至&quot;[$-411]ggge&quot;年&quot;m&quot;月&quot;d&quot;日&quot;;@"/>
  </numFmts>
  <fonts count="16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3993">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8" fontId="3" fillId="0" borderId="23" xfId="0" applyNumberFormat="1" applyFont="1" applyFill="1" applyBorder="1" applyAlignment="1">
      <alignment horizontal="left" vertical="center" indent="1" shrinkToFit="1"/>
    </xf>
    <xf numFmtId="188" fontId="3" fillId="0" borderId="24" xfId="0" applyNumberFormat="1" applyFont="1" applyFill="1" applyBorder="1" applyAlignment="1">
      <alignment horizontal="left" vertical="center" indent="1" shrinkToFit="1"/>
    </xf>
    <xf numFmtId="188"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47" fillId="0" borderId="39" xfId="0" applyFont="1" applyFill="1" applyBorder="1" applyAlignment="1">
      <alignment horizontal="center" vertical="center" shrinkToFit="1"/>
    </xf>
    <xf numFmtId="0" fontId="48" fillId="0" borderId="0" xfId="0" applyFont="1" applyFill="1" applyAlignment="1">
      <alignment horizontal="center" vertical="center"/>
    </xf>
    <xf numFmtId="0" fontId="11" fillId="0" borderId="0" xfId="0" applyFont="1" applyFill="1" applyAlignment="1">
      <alignment vertical="center" shrinkToFit="1"/>
    </xf>
    <xf numFmtId="0" fontId="47" fillId="0" borderId="0" xfId="0" applyFont="1" applyFill="1" applyAlignment="1">
      <alignment vertical="center" shrinkToFit="1"/>
    </xf>
    <xf numFmtId="188"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8" fontId="3" fillId="0" borderId="0" xfId="0" applyNumberFormat="1" applyFont="1" applyFill="1" applyBorder="1" applyAlignment="1">
      <alignment horizontal="left" vertical="center"/>
    </xf>
    <xf numFmtId="188"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8"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9" fontId="87" fillId="25" borderId="31" xfId="34" applyNumberFormat="1" applyFont="1" applyFill="1" applyBorder="1" applyAlignment="1">
      <alignment horizontal="left" vertical="center"/>
    </xf>
    <xf numFmtId="189" fontId="24" fillId="25" borderId="31" xfId="34" applyNumberFormat="1" applyFont="1" applyFill="1" applyBorder="1" applyAlignment="1">
      <alignment horizontal="center" vertical="center"/>
    </xf>
    <xf numFmtId="189"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91" fontId="11" fillId="0" borderId="13" xfId="60" applyNumberFormat="1" applyFont="1" applyFill="1" applyBorder="1" applyAlignment="1">
      <alignment horizontal="justify" vertical="center"/>
    </xf>
    <xf numFmtId="191"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47" fillId="27" borderId="0" xfId="0" applyFont="1" applyFill="1" applyAlignment="1">
      <alignment vertical="center" shrinkToFit="1"/>
    </xf>
    <xf numFmtId="0" fontId="11" fillId="27" borderId="0" xfId="0" applyFont="1" applyFill="1" applyAlignment="1">
      <alignment horizontal="left" vertical="center" indent="1"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3"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2"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2" fontId="27" fillId="27" borderId="29" xfId="65" applyNumberFormat="1" applyFont="1" applyFill="1" applyBorder="1" applyAlignment="1">
      <alignment horizontal="center" vertical="center"/>
    </xf>
    <xf numFmtId="192" fontId="27" fillId="27" borderId="11" xfId="65" applyNumberFormat="1" applyFont="1" applyFill="1" applyBorder="1" applyAlignment="1">
      <alignment horizontal="center" vertical="center"/>
    </xf>
    <xf numFmtId="192"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 fillId="0" borderId="72" xfId="0" applyFont="1" applyBorder="1" applyAlignment="1">
      <alignment horizontal="center"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3" fillId="0" borderId="31" xfId="0" applyNumberFormat="1" applyFont="1" applyFill="1" applyBorder="1" applyAlignment="1">
      <alignment horizontal="center" vertical="center" shrinkToFit="1"/>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2"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4" fillId="34" borderId="10" xfId="0" applyFont="1" applyFill="1" applyBorder="1" applyAlignment="1">
      <alignment horizontal="center"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Border="1" applyAlignment="1">
      <alignment horizontal="center" vertical="center"/>
    </xf>
    <xf numFmtId="0" fontId="11" fillId="32" borderId="0" xfId="0" applyFont="1" applyFill="1" applyAlignment="1">
      <alignment vertical="center"/>
    </xf>
    <xf numFmtId="0" fontId="40" fillId="31" borderId="29" xfId="0" applyFont="1" applyFill="1" applyBorder="1" applyAlignment="1">
      <alignment horizontal="center" vertical="center"/>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40" fillId="35" borderId="30"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9"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9" fontId="24" fillId="26" borderId="120" xfId="34" applyNumberFormat="1" applyFont="1" applyFill="1" applyBorder="1" applyAlignment="1">
      <alignment horizontal="right" vertical="center"/>
    </xf>
    <xf numFmtId="189" fontId="24" fillId="26" borderId="134" xfId="34" applyNumberFormat="1" applyFont="1" applyFill="1" applyBorder="1" applyAlignment="1">
      <alignment horizontal="right" vertical="center"/>
    </xf>
    <xf numFmtId="189"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4" fillId="0" borderId="32" xfId="0" applyFont="1" applyBorder="1" applyAlignment="1">
      <alignment horizontal="left" vertical="center"/>
    </xf>
    <xf numFmtId="0" fontId="117" fillId="0" borderId="0" xfId="0" applyFont="1" applyBorder="1" applyAlignment="1">
      <alignment horizontal="left" vertical="center" wrapText="1"/>
    </xf>
    <xf numFmtId="0" fontId="117" fillId="0" borderId="13"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2" fillId="30" borderId="29" xfId="0" applyFont="1" applyFill="1" applyBorder="1" applyAlignment="1">
      <alignment horizontal="left" vertical="center" wrapText="1"/>
    </xf>
    <xf numFmtId="0" fontId="42" fillId="30" borderId="12" xfId="0" applyFont="1" applyFill="1" applyBorder="1" applyAlignment="1">
      <alignment horizontal="left" vertical="center" wrapText="1"/>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58" fillId="32" borderId="0" xfId="0" applyFont="1" applyFill="1" applyAlignment="1">
      <alignment horizontal="distributed" vertical="distributed"/>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0" fontId="158" fillId="32" borderId="0" xfId="0" applyFont="1" applyFill="1" applyAlignment="1">
      <alignment horizontal="lef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6" borderId="0" xfId="28" applyFill="1" applyBorder="1" applyAlignment="1" applyProtection="1">
      <alignment horizontal="center" vertical="center" wrapText="1"/>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0" fontId="157" fillId="32" borderId="0" xfId="0" applyNumberFormat="1" applyFont="1" applyFill="1" applyAlignment="1">
      <alignment horizontal="left" vertical="top"/>
    </xf>
    <xf numFmtId="0" fontId="157" fillId="32" borderId="0" xfId="0" applyNumberFormat="1" applyFont="1" applyFill="1" applyAlignment="1">
      <alignment horizontal="left" vertical="center"/>
    </xf>
    <xf numFmtId="0" fontId="157" fillId="32" borderId="0" xfId="0" applyFont="1" applyFill="1" applyAlignment="1">
      <alignment horizontal="righ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11" fillId="0" borderId="0" xfId="0" applyFont="1" applyFill="1" applyAlignment="1">
      <alignment horizontal="distributed" vertical="center"/>
    </xf>
    <xf numFmtId="0" fontId="11" fillId="0" borderId="0" xfId="0" applyFont="1" applyFill="1" applyAlignment="1">
      <alignment horizontal="distributed" vertical="center" indent="1"/>
    </xf>
    <xf numFmtId="0" fontId="11" fillId="0" borderId="0" xfId="0" applyFont="1" applyFill="1" applyAlignment="1">
      <alignment vertical="center" shrinkToFit="1"/>
    </xf>
    <xf numFmtId="0" fontId="48" fillId="0" borderId="0" xfId="0" applyFont="1" applyFill="1" applyAlignment="1">
      <alignment horizontal="center" vertical="center"/>
    </xf>
    <xf numFmtId="0" fontId="11" fillId="0" borderId="10" xfId="0" applyFont="1" applyFill="1" applyBorder="1" applyAlignment="1">
      <alignment horizontal="center" vertical="center"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47" fillId="0" borderId="0" xfId="0" applyFont="1" applyFill="1" applyBorder="1" applyAlignment="1">
      <alignment horizontal="center" vertical="center" shrinkToFit="1"/>
    </xf>
    <xf numFmtId="0" fontId="47" fillId="0" borderId="13" xfId="0" applyFont="1" applyFill="1" applyBorder="1" applyAlignment="1">
      <alignment horizontal="center" vertical="center" shrinkToFit="1"/>
    </xf>
    <xf numFmtId="0" fontId="11" fillId="0" borderId="13" xfId="0" applyFont="1" applyFill="1" applyBorder="1" applyAlignment="1">
      <alignment vertical="center"/>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3" fillId="0" borderId="30" xfId="0" applyFont="1" applyFill="1" applyBorder="1" applyAlignment="1">
      <alignment vertical="center" shrinkToFit="1"/>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11" fillId="0" borderId="0" xfId="0" applyFont="1" applyFill="1" applyAlignment="1">
      <alignment horizontal="left" vertical="center" indent="1" shrinkToFit="1"/>
    </xf>
    <xf numFmtId="0" fontId="11" fillId="0" borderId="10" xfId="0" applyFont="1" applyFill="1" applyBorder="1" applyAlignment="1">
      <alignment horizontal="center" vertical="center"/>
    </xf>
    <xf numFmtId="180" fontId="3" fillId="0" borderId="30" xfId="0" applyNumberFormat="1" applyFont="1" applyFill="1" applyBorder="1" applyAlignment="1">
      <alignment horizontal="left" vertical="center" indent="1" shrinkToFit="1"/>
    </xf>
    <xf numFmtId="180" fontId="3" fillId="0" borderId="31" xfId="0" applyNumberFormat="1" applyFont="1" applyFill="1" applyBorder="1" applyAlignment="1">
      <alignment horizontal="left" vertical="center" indent="1" shrinkToFit="1"/>
    </xf>
    <xf numFmtId="180" fontId="3" fillId="0" borderId="32" xfId="0" applyNumberFormat="1" applyFont="1" applyFill="1" applyBorder="1" applyAlignment="1">
      <alignment horizontal="left" vertical="center" indent="1" shrinkToFit="1"/>
    </xf>
    <xf numFmtId="9" fontId="11" fillId="0" borderId="10" xfId="0" applyNumberFormat="1" applyFont="1" applyFill="1" applyBorder="1" applyAlignment="1">
      <alignment horizontal="center" vertical="center"/>
    </xf>
    <xf numFmtId="187" fontId="11" fillId="0" borderId="10" xfId="0" applyNumberFormat="1" applyFont="1" applyFill="1" applyBorder="1" applyAlignment="1">
      <alignment vertical="center"/>
    </xf>
    <xf numFmtId="0" fontId="11" fillId="0" borderId="10" xfId="0" applyFont="1" applyFill="1" applyBorder="1" applyAlignment="1">
      <alignment horizontal="center" vertical="center" wrapText="1"/>
    </xf>
    <xf numFmtId="186" fontId="11" fillId="0" borderId="30" xfId="0" applyNumberFormat="1" applyFont="1" applyFill="1" applyBorder="1" applyAlignment="1">
      <alignment vertical="center"/>
    </xf>
    <xf numFmtId="186" fontId="11" fillId="0" borderId="31" xfId="0" applyNumberFormat="1" applyFont="1" applyFill="1" applyBorder="1" applyAlignment="1">
      <alignment vertical="center"/>
    </xf>
    <xf numFmtId="186" fontId="11" fillId="0" borderId="32" xfId="0" applyNumberFormat="1" applyFont="1" applyFill="1" applyBorder="1" applyAlignment="1">
      <alignment vertical="center"/>
    </xf>
    <xf numFmtId="186" fontId="11" fillId="0" borderId="10" xfId="0" applyNumberFormat="1" applyFont="1" applyFill="1" applyBorder="1" applyAlignment="1">
      <alignment horizontal="center" vertical="center"/>
    </xf>
    <xf numFmtId="0" fontId="11" fillId="0" borderId="29" xfId="0" applyFont="1" applyFill="1" applyBorder="1" applyAlignment="1">
      <alignment horizontal="center" vertical="center"/>
    </xf>
    <xf numFmtId="187" fontId="11" fillId="0" borderId="30" xfId="0" applyNumberFormat="1" applyFont="1" applyFill="1" applyBorder="1" applyAlignment="1">
      <alignment vertical="center"/>
    </xf>
    <xf numFmtId="187" fontId="11" fillId="0" borderId="31" xfId="0" applyNumberFormat="1" applyFont="1" applyFill="1" applyBorder="1" applyAlignment="1">
      <alignment vertical="center"/>
    </xf>
    <xf numFmtId="187" fontId="11" fillId="0" borderId="32" xfId="0" applyNumberFormat="1" applyFont="1" applyFill="1" applyBorder="1" applyAlignment="1">
      <alignment vertical="center"/>
    </xf>
    <xf numFmtId="180" fontId="3" fillId="0" borderId="30" xfId="0" applyNumberFormat="1" applyFont="1" applyFill="1" applyBorder="1" applyAlignment="1">
      <alignment horizontal="center" vertical="center" shrinkToFit="1"/>
    </xf>
    <xf numFmtId="180" fontId="3" fillId="0" borderId="31" xfId="0" applyNumberFormat="1" applyFon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45" fillId="33" borderId="0" xfId="0" applyFont="1" applyFill="1" applyBorder="1" applyAlignment="1">
      <alignment horizontal="center" vertical="center" wrapText="1"/>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41" fillId="33" borderId="36" xfId="0" applyFont="1" applyFill="1" applyBorder="1" applyAlignment="1">
      <alignment horizontal="right" vertical="center"/>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37"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12" fillId="32" borderId="0" xfId="0" applyFont="1" applyFill="1" applyBorder="1" applyAlignment="1">
      <alignment horizontal="left" vertical="center"/>
    </xf>
    <xf numFmtId="0" fontId="146" fillId="26" borderId="36" xfId="0" applyFont="1" applyFill="1" applyBorder="1" applyAlignment="1">
      <alignment vertical="center" wrapText="1"/>
    </xf>
    <xf numFmtId="0" fontId="146" fillId="26" borderId="37" xfId="0" applyFont="1" applyFill="1" applyBorder="1" applyAlignment="1">
      <alignment vertical="center" wrapText="1"/>
    </xf>
    <xf numFmtId="0" fontId="146" fillId="26" borderId="38" xfId="0" applyFont="1" applyFill="1" applyBorder="1" applyAlignment="1">
      <alignment vertical="center" wrapText="1"/>
    </xf>
    <xf numFmtId="0" fontId="146" fillId="26" borderId="74" xfId="0" applyFont="1" applyFill="1" applyBorder="1" applyAlignment="1">
      <alignment vertical="center" wrapText="1"/>
    </xf>
    <xf numFmtId="0" fontId="146" fillId="26" borderId="72" xfId="0" applyFont="1" applyFill="1" applyBorder="1" applyAlignment="1">
      <alignment vertical="center" wrapText="1"/>
    </xf>
    <xf numFmtId="0" fontId="146" fillId="26" borderId="58" xfId="0" applyFont="1" applyFill="1" applyBorder="1" applyAlignment="1">
      <alignment vertical="center" wrapText="1"/>
    </xf>
    <xf numFmtId="0" fontId="141" fillId="32" borderId="37"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32" borderId="58"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58"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41" fillId="33" borderId="36" xfId="0" applyFont="1" applyFill="1" applyBorder="1" applyAlignment="1">
      <alignment vertical="center"/>
    </xf>
    <xf numFmtId="0" fontId="143" fillId="26" borderId="36" xfId="0" applyFont="1" applyFill="1" applyBorder="1" applyAlignment="1">
      <alignment horizontal="distributed" vertical="center"/>
    </xf>
    <xf numFmtId="0" fontId="141" fillId="26" borderId="38" xfId="0" applyFont="1" applyFill="1" applyBorder="1" applyAlignment="1">
      <alignment horizontal="distributed" vertical="center"/>
    </xf>
    <xf numFmtId="0" fontId="141" fillId="26" borderId="74" xfId="0" applyFont="1" applyFill="1" applyBorder="1" applyAlignment="1">
      <alignment horizontal="distributed" vertical="center"/>
    </xf>
    <xf numFmtId="0" fontId="141"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3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38"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39"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2"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43" fillId="26" borderId="0" xfId="0" applyFont="1" applyFill="1" applyAlignment="1">
      <alignment horizontal="distributed" vertical="center" wrapText="1"/>
    </xf>
    <xf numFmtId="0" fontId="146" fillId="33" borderId="36"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3"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42"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3" borderId="36"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1" fillId="32" borderId="0" xfId="0" applyFont="1" applyFill="1" applyBorder="1" applyAlignment="1">
      <alignment horizontal="center"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41" fillId="32" borderId="36"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2" fillId="33" borderId="74"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12" fillId="29" borderId="0" xfId="0" applyFont="1" applyFill="1" applyAlignment="1">
      <alignment horizontal="left"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35"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5"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7" fillId="0" borderId="31" xfId="0" applyFont="1" applyBorder="1" applyAlignment="1">
      <alignment horizontal="center"/>
    </xf>
    <xf numFmtId="0" fontId="137" fillId="0" borderId="72" xfId="0" applyFont="1" applyBorder="1" applyAlignment="1">
      <alignment horizont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36"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74" xfId="0" applyFont="1" applyFill="1" applyBorder="1" applyAlignment="1">
      <alignment horizontal="left" vertical="top"/>
    </xf>
    <xf numFmtId="0" fontId="7" fillId="0" borderId="72" xfId="0" applyFont="1" applyFill="1" applyBorder="1" applyAlignment="1">
      <alignment horizontal="left" vertical="top"/>
    </xf>
    <xf numFmtId="0" fontId="7" fillId="0" borderId="58" xfId="0" applyFont="1" applyFill="1" applyBorder="1" applyAlignment="1">
      <alignment horizontal="left" vertical="top"/>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4" fontId="7" fillId="0" borderId="90" xfId="0" applyNumberFormat="1" applyFont="1" applyFill="1" applyBorder="1" applyAlignment="1">
      <alignment horizontal="right" vertical="center"/>
    </xf>
    <xf numFmtId="194" fontId="7" fillId="0" borderId="91" xfId="0" applyNumberFormat="1" applyFont="1" applyFill="1" applyBorder="1" applyAlignment="1">
      <alignment horizontal="right" vertical="center"/>
    </xf>
    <xf numFmtId="194"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5" fontId="82" fillId="0" borderId="30" xfId="61" applyNumberFormat="1" applyFont="1" applyFill="1" applyBorder="1" applyAlignment="1">
      <alignment horizontal="left" vertical="center" wrapText="1"/>
    </xf>
    <xf numFmtId="195" fontId="82" fillId="0" borderId="31" xfId="61" applyNumberFormat="1" applyFont="1" applyFill="1" applyBorder="1" applyAlignment="1">
      <alignment horizontal="left" vertical="center" wrapText="1"/>
    </xf>
    <xf numFmtId="195" fontId="82" fillId="0" borderId="32" xfId="61" applyNumberFormat="1" applyFont="1" applyFill="1" applyBorder="1" applyAlignment="1">
      <alignment horizontal="left" vertical="center" wrapText="1"/>
    </xf>
    <xf numFmtId="196" fontId="82" fillId="0" borderId="30" xfId="61" applyNumberFormat="1" applyFont="1" applyFill="1" applyBorder="1" applyAlignment="1">
      <alignment horizontal="left" vertical="center" wrapText="1"/>
    </xf>
    <xf numFmtId="196" fontId="82" fillId="0" borderId="31" xfId="61" applyNumberFormat="1" applyFont="1" applyFill="1" applyBorder="1" applyAlignment="1">
      <alignment horizontal="left" vertical="center" wrapText="1"/>
    </xf>
    <xf numFmtId="196"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7" fillId="0" borderId="85" xfId="48" applyFont="1" applyFill="1" applyBorder="1" applyAlignment="1">
      <alignment vertical="center"/>
    </xf>
    <xf numFmtId="0" fontId="96"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27" borderId="70" xfId="48" applyFont="1" applyFill="1" applyBorder="1" applyAlignment="1">
      <alignment horizontal="center"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90"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40" fillId="29" borderId="36" xfId="0" applyFont="1" applyFill="1" applyBorder="1" applyAlignment="1">
      <alignment horizontal="center" vertical="center" textRotation="255" shrinkToFit="1"/>
    </xf>
    <xf numFmtId="0" fontId="40" fillId="29" borderId="38" xfId="0" applyFont="1" applyFill="1" applyBorder="1" applyAlignment="1">
      <alignment horizontal="center" vertical="center" textRotation="255" shrinkToFi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403412</xdr:colOff>
      <xdr:row>43</xdr:row>
      <xdr:rowOff>89647</xdr:rowOff>
    </xdr:from>
    <xdr:to>
      <xdr:col>14</xdr:col>
      <xdr:colOff>683559</xdr:colOff>
      <xdr:row>49</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414618</xdr:colOff>
      <xdr:row>38</xdr:row>
      <xdr:rowOff>123265</xdr:rowOff>
    </xdr:from>
    <xdr:to>
      <xdr:col>14</xdr:col>
      <xdr:colOff>683559</xdr:colOff>
      <xdr:row>41</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392206</xdr:colOff>
      <xdr:row>51</xdr:row>
      <xdr:rowOff>78441</xdr:rowOff>
    </xdr:from>
    <xdr:to>
      <xdr:col>14</xdr:col>
      <xdr:colOff>672353</xdr:colOff>
      <xdr:row>61</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1404937</xdr:colOff>
      <xdr:row>65</xdr:row>
      <xdr:rowOff>59532</xdr:rowOff>
    </xdr:from>
    <xdr:to>
      <xdr:col>83</xdr:col>
      <xdr:colOff>85748</xdr:colOff>
      <xdr:row>73</xdr:row>
      <xdr:rowOff>119064</xdr:rowOff>
    </xdr:to>
    <xdr:sp macro="" textlink="">
      <xdr:nvSpPr>
        <xdr:cNvPr id="2" name="Text Box 4"/>
        <xdr:cNvSpPr txBox="1">
          <a:spLocks noChangeArrowheads="1"/>
        </xdr:cNvSpPr>
      </xdr:nvSpPr>
      <xdr:spPr bwMode="auto">
        <a:xfrm>
          <a:off x="8596312" y="10548938"/>
          <a:ext cx="6574655" cy="129778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47625</xdr:colOff>
      <xdr:row>13</xdr:row>
      <xdr:rowOff>38100</xdr:rowOff>
    </xdr:from>
    <xdr:to>
      <xdr:col>54</xdr:col>
      <xdr:colOff>19050</xdr:colOff>
      <xdr:row>15</xdr:row>
      <xdr:rowOff>57150</xdr:rowOff>
    </xdr:to>
    <xdr:sp macro="" textlink="">
      <xdr:nvSpPr>
        <xdr:cNvPr id="2" name="Text Box 26"/>
        <xdr:cNvSpPr txBox="1">
          <a:spLocks noChangeArrowheads="1"/>
        </xdr:cNvSpPr>
      </xdr:nvSpPr>
      <xdr:spPr bwMode="auto">
        <a:xfrm>
          <a:off x="5495925" y="2457450"/>
          <a:ext cx="390525" cy="342900"/>
        </a:xfrm>
        <a:prstGeom prst="rect">
          <a:avLst/>
        </a:prstGeom>
        <a:noFill/>
        <a:ln>
          <a:noFill/>
        </a:ln>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明朝"/>
              <a:ea typeface="ＭＳ 明朝"/>
            </a:rPr>
            <a:t>㊞</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8.bin"/><Relationship Id="rId4" Type="http://schemas.openxmlformats.org/officeDocument/2006/relationships/comments" Target="../comments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23" sqref="D23:P23"/>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34" ht="19.5" thickBot="1">
      <c r="A2" s="1"/>
      <c r="B2" s="280" t="s">
        <v>559</v>
      </c>
      <c r="C2" s="278"/>
      <c r="D2" s="278"/>
      <c r="E2" s="278"/>
      <c r="F2" s="279"/>
      <c r="G2" s="279"/>
      <c r="H2" s="278"/>
      <c r="I2" s="278"/>
      <c r="J2" s="278"/>
      <c r="K2" s="278"/>
      <c r="L2" s="278"/>
      <c r="M2" s="279"/>
      <c r="N2" s="278"/>
      <c r="O2" s="278"/>
      <c r="P2" s="278"/>
      <c r="Q2" s="278"/>
      <c r="R2" s="316" t="s">
        <v>627</v>
      </c>
      <c r="S2" s="278"/>
      <c r="T2" s="278"/>
      <c r="U2" s="278"/>
      <c r="V2" s="278"/>
      <c r="W2" s="278"/>
      <c r="X2" s="278"/>
      <c r="Y2" s="278"/>
      <c r="Z2" s="278"/>
      <c r="AA2" s="278"/>
      <c r="AB2" s="278"/>
    </row>
    <row r="3" spans="1:34" ht="30" customHeight="1" thickTop="1" thickBot="1">
      <c r="A3" s="1"/>
      <c r="B3" s="309" t="s">
        <v>102</v>
      </c>
      <c r="C3" s="1331"/>
      <c r="D3" s="1332"/>
      <c r="E3" s="1332"/>
      <c r="F3" s="1332"/>
      <c r="G3" s="1332"/>
      <c r="H3" s="1332"/>
      <c r="I3" s="1332"/>
      <c r="J3" s="1332"/>
      <c r="K3" s="1332"/>
      <c r="L3" s="1332"/>
      <c r="M3" s="1332"/>
      <c r="N3" s="1332"/>
      <c r="O3" s="1332"/>
      <c r="P3" s="1333"/>
      <c r="Q3" s="278"/>
      <c r="R3" s="286" t="s">
        <v>149</v>
      </c>
      <c r="S3" s="278"/>
      <c r="T3" s="278"/>
      <c r="U3" s="278"/>
      <c r="V3" s="278"/>
      <c r="W3" s="278"/>
      <c r="X3" s="278"/>
      <c r="Y3" s="278"/>
      <c r="Z3" s="278"/>
      <c r="AA3" s="278"/>
      <c r="AB3" s="278"/>
    </row>
    <row r="4" spans="1:34" ht="30" customHeight="1" thickTop="1" thickBot="1">
      <c r="A4" s="1"/>
      <c r="B4" s="281" t="s">
        <v>515</v>
      </c>
      <c r="C4" s="275"/>
      <c r="D4" s="1027" t="s">
        <v>507</v>
      </c>
      <c r="E4" s="1309"/>
      <c r="F4" s="1309"/>
      <c r="G4" s="1309" t="s">
        <v>1381</v>
      </c>
      <c r="H4" s="1309"/>
      <c r="I4" s="1309" t="s">
        <v>1382</v>
      </c>
      <c r="J4" s="1309"/>
      <c r="K4" s="1310"/>
      <c r="L4" s="1309"/>
      <c r="M4" s="1309"/>
      <c r="N4" s="1309"/>
      <c r="O4" s="1309" t="s">
        <v>516</v>
      </c>
      <c r="P4" s="1311"/>
      <c r="Q4" s="288"/>
      <c r="R4" s="288" t="s">
        <v>621</v>
      </c>
      <c r="S4" s="288"/>
      <c r="T4" s="288"/>
      <c r="U4" s="288"/>
      <c r="V4" s="278"/>
      <c r="W4" s="278"/>
      <c r="X4" s="278"/>
      <c r="Y4" s="278"/>
      <c r="Z4" s="278"/>
      <c r="AA4" s="278"/>
      <c r="AB4" s="278"/>
    </row>
    <row r="5" spans="1:34" ht="30" customHeight="1" thickTop="1" thickBot="1">
      <c r="A5" s="1"/>
      <c r="B5" s="281" t="s">
        <v>530</v>
      </c>
      <c r="C5" s="276"/>
      <c r="D5" s="1317"/>
      <c r="E5" s="1318"/>
      <c r="F5" s="1318"/>
      <c r="G5" s="1318"/>
      <c r="H5" s="1318"/>
      <c r="I5" s="1318"/>
      <c r="J5" s="1318"/>
      <c r="K5" s="1318"/>
      <c r="L5" s="1318"/>
      <c r="M5" s="1318"/>
      <c r="N5" s="1318"/>
      <c r="O5" s="1318"/>
      <c r="P5" s="1319"/>
      <c r="Q5" s="288"/>
      <c r="R5" s="288"/>
      <c r="S5" s="288"/>
      <c r="T5" s="288"/>
      <c r="U5" s="288"/>
      <c r="V5" s="278"/>
      <c r="W5" s="278"/>
      <c r="X5" s="278"/>
      <c r="Y5" s="278"/>
      <c r="Z5" s="278"/>
      <c r="AA5" s="278"/>
      <c r="AB5" s="278"/>
    </row>
    <row r="6" spans="1:34" ht="30" customHeight="1" thickTop="1" thickBot="1">
      <c r="A6" s="1"/>
      <c r="B6" s="281" t="s">
        <v>531</v>
      </c>
      <c r="C6" s="276"/>
      <c r="D6" s="1317"/>
      <c r="E6" s="1318"/>
      <c r="F6" s="1318"/>
      <c r="G6" s="1318"/>
      <c r="H6" s="1318"/>
      <c r="I6" s="1318"/>
      <c r="J6" s="1318"/>
      <c r="K6" s="1318"/>
      <c r="L6" s="1318"/>
      <c r="M6" s="1318"/>
      <c r="N6" s="1318"/>
      <c r="O6" s="1318"/>
      <c r="P6" s="1319"/>
      <c r="Q6" s="288"/>
      <c r="R6" s="288"/>
      <c r="S6" s="288"/>
      <c r="T6" s="288"/>
      <c r="U6" s="288"/>
      <c r="V6" s="278"/>
      <c r="W6" s="278"/>
      <c r="X6" s="278"/>
      <c r="Y6" s="278"/>
      <c r="Z6" s="278"/>
      <c r="AA6" s="278"/>
      <c r="AB6" s="278"/>
      <c r="AE6" s="206"/>
      <c r="AF6" s="206" t="s">
        <v>656</v>
      </c>
      <c r="AG6" s="206">
        <v>1</v>
      </c>
      <c r="AH6" s="206"/>
    </row>
    <row r="7" spans="1:34" ht="30" customHeight="1" thickTop="1" thickBot="1">
      <c r="A7" s="1"/>
      <c r="B7" s="281" t="s">
        <v>532</v>
      </c>
      <c r="C7" s="276"/>
      <c r="D7" s="1317"/>
      <c r="E7" s="1318"/>
      <c r="F7" s="1318"/>
      <c r="G7" s="1318"/>
      <c r="H7" s="1318"/>
      <c r="I7" s="1318"/>
      <c r="J7" s="1318"/>
      <c r="K7" s="1318"/>
      <c r="L7" s="1318"/>
      <c r="M7" s="1318"/>
      <c r="N7" s="1318"/>
      <c r="O7" s="1318"/>
      <c r="P7" s="1319"/>
      <c r="Q7" s="288"/>
      <c r="R7" s="288"/>
      <c r="S7" s="1364"/>
      <c r="T7" s="1364"/>
      <c r="U7" s="1364"/>
      <c r="V7" s="278"/>
      <c r="W7" s="278"/>
      <c r="X7" s="278"/>
      <c r="Y7" s="278"/>
      <c r="Z7" s="278"/>
      <c r="AA7" s="278"/>
      <c r="AB7" s="278"/>
      <c r="AE7" s="206"/>
      <c r="AF7" s="206" t="s">
        <v>657</v>
      </c>
      <c r="AG7" s="206">
        <v>2</v>
      </c>
      <c r="AH7" s="206"/>
    </row>
    <row r="8" spans="1:34" ht="30" customHeight="1" thickTop="1" thickBot="1">
      <c r="A8" s="1"/>
      <c r="B8" s="282" t="s">
        <v>688</v>
      </c>
      <c r="C8" s="277"/>
      <c r="D8" s="1317"/>
      <c r="E8" s="1352"/>
      <c r="F8" s="1352"/>
      <c r="G8" s="1352"/>
      <c r="H8" s="1352"/>
      <c r="I8" s="1352"/>
      <c r="J8" s="1352"/>
      <c r="K8" s="1352"/>
      <c r="L8" s="1352"/>
      <c r="M8" s="1352"/>
      <c r="N8" s="1352"/>
      <c r="O8" s="1352"/>
      <c r="P8" s="1353"/>
      <c r="Q8" s="288"/>
      <c r="R8" s="288"/>
      <c r="S8" s="1364"/>
      <c r="T8" s="1364"/>
      <c r="U8" s="1364"/>
      <c r="V8" s="278"/>
      <c r="W8" s="278"/>
      <c r="X8" s="278"/>
      <c r="Y8" s="278"/>
      <c r="Z8" s="278"/>
      <c r="AA8" s="278"/>
      <c r="AB8" s="278"/>
      <c r="AE8" s="206"/>
      <c r="AF8" s="206" t="s">
        <v>658</v>
      </c>
      <c r="AG8" s="206">
        <v>3</v>
      </c>
      <c r="AH8" s="206"/>
    </row>
    <row r="9" spans="1:34" ht="30" customHeight="1" thickTop="1" thickBot="1">
      <c r="A9" s="1"/>
      <c r="B9" s="282" t="s">
        <v>558</v>
      </c>
      <c r="C9" s="277"/>
      <c r="D9" s="1365"/>
      <c r="E9" s="1366"/>
      <c r="F9" s="1366"/>
      <c r="G9" s="1366"/>
      <c r="H9" s="1366"/>
      <c r="I9" s="1366"/>
      <c r="J9" s="1366"/>
      <c r="K9" s="1366"/>
      <c r="L9" s="1366"/>
      <c r="M9" s="1366"/>
      <c r="N9" s="1366"/>
      <c r="O9" s="1366"/>
      <c r="P9" s="1367"/>
      <c r="Q9" s="288"/>
      <c r="R9" s="288"/>
      <c r="S9" s="1364"/>
      <c r="T9" s="1364"/>
      <c r="U9" s="1364"/>
      <c r="V9" s="278"/>
      <c r="W9" s="278"/>
      <c r="X9" s="278"/>
      <c r="Y9" s="278"/>
      <c r="Z9" s="278"/>
      <c r="AA9" s="278"/>
      <c r="AB9" s="278"/>
      <c r="AE9" s="206"/>
      <c r="AF9" s="206" t="s">
        <v>659</v>
      </c>
      <c r="AG9" s="206">
        <v>4</v>
      </c>
      <c r="AH9" s="206"/>
    </row>
    <row r="10" spans="1:34" ht="30" customHeight="1" thickTop="1" thickBot="1">
      <c r="A10" s="1"/>
      <c r="B10" s="282" t="s">
        <v>625</v>
      </c>
      <c r="C10" s="277"/>
      <c r="D10" s="308" t="e">
        <f>VLOOKUP(E10,AF6:AG15,2,)</f>
        <v>#N/A</v>
      </c>
      <c r="E10" s="1329"/>
      <c r="F10" s="1329"/>
      <c r="G10" s="1329"/>
      <c r="H10" s="1329"/>
      <c r="I10" s="1329"/>
      <c r="J10" s="1330"/>
      <c r="K10" s="1368"/>
      <c r="L10" s="1369"/>
      <c r="M10" s="1369"/>
      <c r="N10" s="1369"/>
      <c r="O10" s="1369"/>
      <c r="P10" s="1370"/>
      <c r="Q10" s="287"/>
      <c r="R10" s="288" t="s">
        <v>711</v>
      </c>
      <c r="S10" s="289"/>
      <c r="T10" s="289"/>
      <c r="U10" s="289"/>
      <c r="V10" s="278"/>
      <c r="W10" s="278"/>
      <c r="X10" s="278"/>
      <c r="Y10" s="278"/>
      <c r="Z10" s="278"/>
      <c r="AA10" s="278"/>
      <c r="AB10" s="278"/>
      <c r="AE10" s="206"/>
      <c r="AF10" s="206" t="s">
        <v>689</v>
      </c>
      <c r="AG10" s="206">
        <v>5</v>
      </c>
      <c r="AH10" s="206"/>
    </row>
    <row r="11" spans="1:34" ht="30" customHeight="1" thickTop="1" thickBot="1">
      <c r="A11" s="1"/>
      <c r="B11" s="282" t="s">
        <v>620</v>
      </c>
      <c r="C11" s="277"/>
      <c r="D11" s="1347"/>
      <c r="E11" s="1348"/>
      <c r="F11" s="1348"/>
      <c r="G11" s="1348"/>
      <c r="H11" s="1348"/>
      <c r="I11" s="1348"/>
      <c r="J11" s="1349"/>
      <c r="K11" s="296"/>
      <c r="L11" s="296"/>
      <c r="M11" s="296"/>
      <c r="N11" s="296"/>
      <c r="O11" s="296"/>
      <c r="P11" s="297"/>
      <c r="Q11" s="287"/>
      <c r="R11" s="288" t="s">
        <v>712</v>
      </c>
      <c r="S11" s="289"/>
      <c r="T11" s="289"/>
      <c r="U11" s="289"/>
      <c r="V11" s="278"/>
      <c r="W11" s="278"/>
      <c r="X11" s="278"/>
      <c r="Y11" s="278"/>
      <c r="Z11" s="278"/>
      <c r="AA11" s="278"/>
      <c r="AB11" s="278"/>
      <c r="AE11" s="206"/>
      <c r="AF11" s="206" t="s">
        <v>661</v>
      </c>
      <c r="AG11" s="206">
        <v>6</v>
      </c>
      <c r="AH11" s="206"/>
    </row>
    <row r="12" spans="1:34" ht="30" customHeight="1" thickTop="1" thickBot="1">
      <c r="A12" s="1"/>
      <c r="B12" s="282" t="s">
        <v>541</v>
      </c>
      <c r="C12" s="277"/>
      <c r="D12" s="1344"/>
      <c r="E12" s="1345"/>
      <c r="F12" s="1345"/>
      <c r="G12" s="1345"/>
      <c r="H12" s="1345"/>
      <c r="I12" s="1345"/>
      <c r="J12" s="1346"/>
      <c r="K12" s="298"/>
      <c r="L12" s="298"/>
      <c r="M12" s="298"/>
      <c r="N12" s="298"/>
      <c r="O12" s="298"/>
      <c r="P12" s="299"/>
      <c r="Q12" s="287"/>
      <c r="R12" s="288" t="s">
        <v>712</v>
      </c>
      <c r="S12" s="288"/>
      <c r="T12" s="288"/>
      <c r="U12" s="288"/>
      <c r="V12" s="278"/>
      <c r="W12" s="278"/>
      <c r="X12" s="278"/>
      <c r="Y12" s="278"/>
      <c r="Z12" s="278"/>
      <c r="AA12" s="278"/>
      <c r="AB12" s="278"/>
      <c r="AE12" s="206"/>
      <c r="AF12" s="206" t="s">
        <v>662</v>
      </c>
      <c r="AG12" s="206">
        <v>7</v>
      </c>
      <c r="AH12" s="206"/>
    </row>
    <row r="13" spans="1:34" ht="30" customHeight="1" thickTop="1" thickBot="1">
      <c r="A13" s="1"/>
      <c r="B13" s="282" t="s">
        <v>624</v>
      </c>
      <c r="C13" s="277"/>
      <c r="D13" s="1378"/>
      <c r="E13" s="1379"/>
      <c r="F13" s="1379"/>
      <c r="G13" s="1379"/>
      <c r="H13" s="1379"/>
      <c r="I13" s="1379"/>
      <c r="J13" s="1379"/>
      <c r="K13" s="1380"/>
      <c r="L13" s="300" t="s">
        <v>629</v>
      </c>
      <c r="M13" s="301"/>
      <c r="N13" s="301"/>
      <c r="O13" s="301"/>
      <c r="P13" s="302"/>
      <c r="Q13" s="287"/>
      <c r="R13" s="288" t="s">
        <v>717</v>
      </c>
      <c r="S13" s="288"/>
      <c r="T13" s="288"/>
      <c r="U13" s="288"/>
      <c r="V13" s="278"/>
      <c r="W13" s="1376" t="e">
        <f>'4建退共'!H44</f>
        <v>#N/A</v>
      </c>
      <c r="X13" s="1377"/>
      <c r="Y13" s="278" t="s">
        <v>243</v>
      </c>
      <c r="Z13" s="286" t="s">
        <v>670</v>
      </c>
      <c r="AA13" s="307" t="e">
        <f>'4建退共'!K46</f>
        <v>#N/A</v>
      </c>
      <c r="AB13" s="286" t="s">
        <v>243</v>
      </c>
      <c r="AE13" s="206"/>
      <c r="AF13" s="206" t="s">
        <v>690</v>
      </c>
      <c r="AG13" s="206">
        <v>8</v>
      </c>
      <c r="AH13" s="206"/>
    </row>
    <row r="14" spans="1:34" ht="30" customHeight="1" thickTop="1" thickBot="1">
      <c r="A14" s="1"/>
      <c r="B14" s="282" t="s">
        <v>673</v>
      </c>
      <c r="C14" s="277"/>
      <c r="D14" s="1378"/>
      <c r="E14" s="1381"/>
      <c r="F14" s="1381"/>
      <c r="G14" s="1381"/>
      <c r="H14" s="1381"/>
      <c r="I14" s="1381"/>
      <c r="J14" s="1381"/>
      <c r="K14" s="1382"/>
      <c r="L14" s="300" t="s">
        <v>629</v>
      </c>
      <c r="M14" s="303"/>
      <c r="N14" s="303"/>
      <c r="O14" s="303"/>
      <c r="P14" s="304"/>
      <c r="Q14" s="287"/>
      <c r="R14" s="288" t="s">
        <v>718</v>
      </c>
      <c r="S14" s="288"/>
      <c r="T14" s="288"/>
      <c r="U14" s="288"/>
      <c r="V14" s="278"/>
      <c r="W14" s="1376" t="e">
        <f>'4建退共'!H50</f>
        <v>#N/A</v>
      </c>
      <c r="X14" s="1377"/>
      <c r="Y14" s="278" t="s">
        <v>243</v>
      </c>
      <c r="Z14" s="286" t="s">
        <v>670</v>
      </c>
      <c r="AA14" s="307" t="e">
        <f>'4建退共'!K52</f>
        <v>#N/A</v>
      </c>
      <c r="AB14" s="286" t="s">
        <v>243</v>
      </c>
      <c r="AE14" s="206"/>
      <c r="AF14" s="206" t="s">
        <v>691</v>
      </c>
      <c r="AG14" s="206">
        <v>9</v>
      </c>
      <c r="AH14" s="206"/>
    </row>
    <row r="15" spans="1:34" ht="30" customHeight="1" thickTop="1" thickBot="1">
      <c r="A15" s="1"/>
      <c r="B15" s="282" t="s">
        <v>674</v>
      </c>
      <c r="C15" s="277"/>
      <c r="D15" s="1378"/>
      <c r="E15" s="1381"/>
      <c r="F15" s="1381"/>
      <c r="G15" s="1381"/>
      <c r="H15" s="1381"/>
      <c r="I15" s="1381"/>
      <c r="J15" s="1381"/>
      <c r="K15" s="1382"/>
      <c r="L15" s="300" t="s">
        <v>629</v>
      </c>
      <c r="M15" s="303"/>
      <c r="N15" s="303"/>
      <c r="O15" s="305"/>
      <c r="P15" s="306"/>
      <c r="Q15" s="287"/>
      <c r="R15" s="288" t="s">
        <v>717</v>
      </c>
      <c r="S15" s="288"/>
      <c r="T15" s="288"/>
      <c r="U15" s="288"/>
      <c r="V15" s="278"/>
      <c r="W15" s="1376" t="e">
        <f>'4建退共'!H56</f>
        <v>#N/A</v>
      </c>
      <c r="X15" s="1377"/>
      <c r="Y15" s="278" t="s">
        <v>243</v>
      </c>
      <c r="Z15" s="286" t="s">
        <v>670</v>
      </c>
      <c r="AA15" s="307" t="e">
        <f>'4建退共'!K58</f>
        <v>#N/A</v>
      </c>
      <c r="AB15" s="286" t="s">
        <v>243</v>
      </c>
      <c r="AE15" s="206"/>
      <c r="AF15" s="206" t="s">
        <v>692</v>
      </c>
      <c r="AG15" s="206">
        <v>10</v>
      </c>
      <c r="AH15" s="206"/>
    </row>
    <row r="16" spans="1:34" ht="15" customHeight="1" thickTop="1" thickBot="1">
      <c r="A16" s="1"/>
      <c r="B16" s="1320" t="s">
        <v>702</v>
      </c>
      <c r="C16" s="277"/>
      <c r="D16" s="1350">
        <f>D12</f>
        <v>0</v>
      </c>
      <c r="E16" s="1351"/>
      <c r="F16" s="1351"/>
      <c r="G16" s="1351"/>
      <c r="H16" s="1351"/>
      <c r="I16" s="1351"/>
      <c r="J16" s="1351"/>
      <c r="K16" s="1340" t="s">
        <v>539</v>
      </c>
      <c r="L16" s="1341"/>
      <c r="M16" s="1337">
        <f>D17+1-D16</f>
        <v>1</v>
      </c>
      <c r="N16" s="1338"/>
      <c r="O16" s="1325" t="s">
        <v>522</v>
      </c>
      <c r="P16" s="1326"/>
      <c r="Q16" s="290"/>
      <c r="R16" s="288" t="s">
        <v>712</v>
      </c>
      <c r="S16" s="279"/>
      <c r="T16" s="279"/>
      <c r="U16" s="291"/>
      <c r="V16" s="292"/>
      <c r="W16" s="292"/>
      <c r="X16" s="278"/>
      <c r="Y16" s="278"/>
      <c r="Z16" s="278"/>
      <c r="AA16" s="278"/>
      <c r="AB16" s="278"/>
    </row>
    <row r="17" spans="1:28" ht="15.75" customHeight="1" thickTop="1" thickBot="1">
      <c r="A17" s="1"/>
      <c r="B17" s="1321"/>
      <c r="C17" s="284"/>
      <c r="D17" s="1371"/>
      <c r="E17" s="1374"/>
      <c r="F17" s="1374"/>
      <c r="G17" s="1374"/>
      <c r="H17" s="1374"/>
      <c r="I17" s="1374"/>
      <c r="J17" s="1375"/>
      <c r="K17" s="1342" t="s">
        <v>540</v>
      </c>
      <c r="L17" s="1343"/>
      <c r="M17" s="1339"/>
      <c r="N17" s="1339"/>
      <c r="O17" s="1327"/>
      <c r="P17" s="1328"/>
      <c r="Q17" s="290"/>
      <c r="R17" s="288" t="s">
        <v>712</v>
      </c>
      <c r="S17" s="279"/>
      <c r="T17" s="279"/>
      <c r="U17" s="279"/>
      <c r="V17" s="278"/>
      <c r="W17" s="278"/>
      <c r="X17" s="278"/>
      <c r="Y17" s="278"/>
      <c r="Z17" s="278"/>
      <c r="AA17" s="278"/>
      <c r="AB17" s="278"/>
    </row>
    <row r="18" spans="1:28" ht="15.75" customHeight="1" thickTop="1" thickBot="1">
      <c r="A18" s="1"/>
      <c r="B18" s="1320" t="s">
        <v>700</v>
      </c>
      <c r="C18" s="277"/>
      <c r="D18" s="1350">
        <f>D12</f>
        <v>0</v>
      </c>
      <c r="E18" s="1351"/>
      <c r="F18" s="1351"/>
      <c r="G18" s="1351"/>
      <c r="H18" s="1351"/>
      <c r="I18" s="1351"/>
      <c r="J18" s="1351"/>
      <c r="K18" s="1354" t="s">
        <v>539</v>
      </c>
      <c r="L18" s="1341"/>
      <c r="M18" s="1337">
        <f>D19+1-D18</f>
        <v>1</v>
      </c>
      <c r="N18" s="1338"/>
      <c r="O18" s="1325" t="s">
        <v>522</v>
      </c>
      <c r="P18" s="1326"/>
      <c r="Q18" s="279"/>
      <c r="R18" s="293" t="s">
        <v>628</v>
      </c>
      <c r="S18" s="294"/>
      <c r="T18" s="294"/>
      <c r="U18" s="294"/>
      <c r="V18" s="295"/>
      <c r="W18" s="295"/>
      <c r="X18" s="278"/>
      <c r="Y18" s="278"/>
      <c r="Z18" s="278"/>
      <c r="AA18" s="278"/>
      <c r="AB18" s="278"/>
    </row>
    <row r="19" spans="1:28" ht="15.75" customHeight="1" thickTop="1" thickBot="1">
      <c r="A19" s="1"/>
      <c r="B19" s="1321"/>
      <c r="C19" s="284"/>
      <c r="D19" s="1371"/>
      <c r="E19" s="1372"/>
      <c r="F19" s="1372"/>
      <c r="G19" s="1372"/>
      <c r="H19" s="1372"/>
      <c r="I19" s="1372"/>
      <c r="J19" s="1373"/>
      <c r="K19" s="1342" t="s">
        <v>540</v>
      </c>
      <c r="L19" s="1343"/>
      <c r="M19" s="1339"/>
      <c r="N19" s="1339"/>
      <c r="O19" s="1327"/>
      <c r="P19" s="1328"/>
      <c r="Q19" s="279"/>
      <c r="R19" s="293" t="s">
        <v>626</v>
      </c>
      <c r="S19" s="294"/>
      <c r="T19" s="294"/>
      <c r="U19" s="294"/>
      <c r="V19" s="295"/>
      <c r="W19" s="295"/>
      <c r="X19" s="278"/>
      <c r="Y19" s="278"/>
      <c r="Z19" s="278"/>
      <c r="AA19" s="278"/>
      <c r="AB19" s="278"/>
    </row>
    <row r="20" spans="1:28" ht="15.75" customHeight="1" thickTop="1" thickBot="1">
      <c r="A20" s="1"/>
      <c r="B20" s="1320" t="s">
        <v>701</v>
      </c>
      <c r="C20" s="285"/>
      <c r="D20" s="1350">
        <f>D12</f>
        <v>0</v>
      </c>
      <c r="E20" s="1360"/>
      <c r="F20" s="1360"/>
      <c r="G20" s="1360"/>
      <c r="H20" s="1360"/>
      <c r="I20" s="1360"/>
      <c r="J20" s="1360"/>
      <c r="K20" s="1354" t="s">
        <v>539</v>
      </c>
      <c r="L20" s="1341"/>
      <c r="M20" s="1337">
        <f>D21+1-D20</f>
        <v>1</v>
      </c>
      <c r="N20" s="1338"/>
      <c r="O20" s="1325" t="s">
        <v>522</v>
      </c>
      <c r="P20" s="1326"/>
      <c r="Q20" s="279"/>
      <c r="R20" s="293"/>
      <c r="S20" s="294"/>
      <c r="T20" s="294"/>
      <c r="U20" s="294"/>
      <c r="V20" s="295"/>
      <c r="W20" s="295"/>
      <c r="X20" s="278"/>
      <c r="Y20" s="278"/>
      <c r="Z20" s="278"/>
      <c r="AA20" s="278"/>
      <c r="AB20" s="278"/>
    </row>
    <row r="21" spans="1:28" ht="15.75" customHeight="1" thickTop="1" thickBot="1">
      <c r="A21" s="1"/>
      <c r="B21" s="1321"/>
      <c r="C21" s="284"/>
      <c r="D21" s="1361"/>
      <c r="E21" s="1362"/>
      <c r="F21" s="1362"/>
      <c r="G21" s="1362"/>
      <c r="H21" s="1362"/>
      <c r="I21" s="1362"/>
      <c r="J21" s="1363"/>
      <c r="K21" s="1358" t="s">
        <v>540</v>
      </c>
      <c r="L21" s="1359"/>
      <c r="M21" s="1355"/>
      <c r="N21" s="1355"/>
      <c r="O21" s="1356"/>
      <c r="P21" s="1357"/>
      <c r="Q21" s="279"/>
      <c r="R21" s="293"/>
      <c r="S21" s="294"/>
      <c r="T21" s="294"/>
      <c r="U21" s="294"/>
      <c r="V21" s="295"/>
      <c r="W21" s="295"/>
      <c r="X21" s="278"/>
      <c r="Y21" s="278"/>
      <c r="Z21" s="278"/>
      <c r="AA21" s="278"/>
      <c r="AB21" s="278"/>
    </row>
    <row r="22" spans="1:28" ht="30" customHeight="1" thickTop="1" thickBot="1">
      <c r="A22" s="1"/>
      <c r="B22" s="283" t="s">
        <v>99</v>
      </c>
      <c r="C22" s="284"/>
      <c r="D22" s="1334"/>
      <c r="E22" s="1335"/>
      <c r="F22" s="1335"/>
      <c r="G22" s="1335"/>
      <c r="H22" s="1335"/>
      <c r="I22" s="1335"/>
      <c r="J22" s="1335"/>
      <c r="K22" s="1335"/>
      <c r="L22" s="1335"/>
      <c r="M22" s="1335"/>
      <c r="N22" s="1335"/>
      <c r="O22" s="1335"/>
      <c r="P22" s="1336"/>
      <c r="Q22" s="279"/>
      <c r="R22" s="279"/>
      <c r="S22" s="279"/>
      <c r="T22" s="279"/>
      <c r="U22" s="279"/>
      <c r="V22" s="278"/>
      <c r="W22" s="278"/>
      <c r="X22" s="278"/>
      <c r="Y22" s="278"/>
      <c r="Z22" s="278"/>
      <c r="AA22" s="278"/>
      <c r="AB22" s="278"/>
    </row>
    <row r="23" spans="1:28" ht="30" customHeight="1" thickTop="1" thickBot="1">
      <c r="A23" s="1"/>
      <c r="B23" s="283" t="s">
        <v>100</v>
      </c>
      <c r="C23" s="284"/>
      <c r="D23" s="1322"/>
      <c r="E23" s="1323"/>
      <c r="F23" s="1323"/>
      <c r="G23" s="1323"/>
      <c r="H23" s="1323"/>
      <c r="I23" s="1323"/>
      <c r="J23" s="1323"/>
      <c r="K23" s="1323"/>
      <c r="L23" s="1323"/>
      <c r="M23" s="1323"/>
      <c r="N23" s="1323"/>
      <c r="O23" s="1323"/>
      <c r="P23" s="1324"/>
      <c r="Q23" s="279"/>
      <c r="R23" s="279"/>
      <c r="S23" s="279"/>
      <c r="T23" s="279"/>
      <c r="U23" s="279"/>
      <c r="V23" s="278"/>
      <c r="W23" s="278"/>
      <c r="X23" s="278"/>
      <c r="Y23" s="278"/>
      <c r="Z23" s="278"/>
      <c r="AA23" s="278"/>
      <c r="AB23" s="278"/>
    </row>
    <row r="24" spans="1:28" ht="30" customHeight="1" thickTop="1" thickBot="1">
      <c r="A24" s="1"/>
      <c r="B24" s="283" t="s">
        <v>101</v>
      </c>
      <c r="C24" s="284"/>
      <c r="D24" s="1322"/>
      <c r="E24" s="1323"/>
      <c r="F24" s="1323"/>
      <c r="G24" s="1323"/>
      <c r="H24" s="1323"/>
      <c r="I24" s="1323"/>
      <c r="J24" s="1323"/>
      <c r="K24" s="1323"/>
      <c r="L24" s="1323"/>
      <c r="M24" s="1323"/>
      <c r="N24" s="1323"/>
      <c r="O24" s="1323"/>
      <c r="P24" s="1324"/>
      <c r="Q24" s="279"/>
      <c r="R24" s="279"/>
      <c r="S24" s="279"/>
      <c r="T24" s="279"/>
      <c r="U24" s="279"/>
      <c r="V24" s="278"/>
      <c r="W24" s="278"/>
      <c r="X24" s="278"/>
      <c r="Y24" s="278"/>
      <c r="Z24" s="278"/>
      <c r="AA24" s="278"/>
      <c r="AB24" s="278"/>
    </row>
    <row r="25" spans="1:28" ht="30" customHeight="1" thickTop="1" thickBot="1">
      <c r="A25" s="1"/>
      <c r="B25" s="281" t="s">
        <v>542</v>
      </c>
      <c r="C25" s="276"/>
      <c r="D25" s="1314"/>
      <c r="E25" s="1315"/>
      <c r="F25" s="1315"/>
      <c r="G25" s="1315"/>
      <c r="H25" s="1315"/>
      <c r="I25" s="1315"/>
      <c r="J25" s="1315"/>
      <c r="K25" s="1315"/>
      <c r="L25" s="1315"/>
      <c r="M25" s="1315"/>
      <c r="N25" s="1315"/>
      <c r="O25" s="1315"/>
      <c r="P25" s="1316"/>
      <c r="Q25" s="278"/>
      <c r="R25" s="278"/>
      <c r="S25" s="278"/>
      <c r="T25" s="278"/>
      <c r="U25" s="278"/>
      <c r="V25" s="278"/>
      <c r="W25" s="278"/>
      <c r="X25" s="278"/>
      <c r="Y25" s="278"/>
      <c r="Z25" s="278"/>
      <c r="AA25" s="278"/>
      <c r="AB25" s="278"/>
    </row>
    <row r="26" spans="1:28" ht="30" customHeight="1" thickTop="1" thickBot="1">
      <c r="A26" s="1"/>
      <c r="B26" s="281" t="s">
        <v>543</v>
      </c>
      <c r="C26" s="276"/>
      <c r="D26" s="1314"/>
      <c r="E26" s="1315"/>
      <c r="F26" s="1315"/>
      <c r="G26" s="1315"/>
      <c r="H26" s="1315"/>
      <c r="I26" s="1315"/>
      <c r="J26" s="1315"/>
      <c r="K26" s="1315"/>
      <c r="L26" s="1315"/>
      <c r="M26" s="1315"/>
      <c r="N26" s="1315"/>
      <c r="O26" s="1315"/>
      <c r="P26" s="1316"/>
      <c r="Q26" s="278"/>
      <c r="R26" s="278"/>
      <c r="S26" s="278"/>
      <c r="T26" s="278"/>
      <c r="U26" s="278"/>
      <c r="V26" s="278"/>
      <c r="W26" s="278"/>
      <c r="X26" s="278"/>
      <c r="Y26" s="278"/>
      <c r="Z26" s="278"/>
      <c r="AA26" s="278"/>
      <c r="AB26" s="278"/>
    </row>
    <row r="27" spans="1:28" ht="29.25" customHeight="1" thickTop="1" thickBot="1">
      <c r="A27" s="1"/>
      <c r="B27" s="281" t="s">
        <v>682</v>
      </c>
      <c r="C27" s="276"/>
      <c r="D27" s="1314"/>
      <c r="E27" s="1315"/>
      <c r="F27" s="1315"/>
      <c r="G27" s="1315"/>
      <c r="H27" s="1315"/>
      <c r="I27" s="1315"/>
      <c r="J27" s="1315"/>
      <c r="K27" s="1315"/>
      <c r="L27" s="1315"/>
      <c r="M27" s="1315"/>
      <c r="N27" s="1315"/>
      <c r="O27" s="1315"/>
      <c r="P27" s="1316"/>
      <c r="Q27" s="278"/>
      <c r="R27" s="278"/>
      <c r="S27" s="278"/>
      <c r="T27" s="278"/>
      <c r="U27" s="278"/>
      <c r="V27" s="278"/>
      <c r="W27" s="278"/>
      <c r="X27" s="278"/>
      <c r="Y27" s="278"/>
      <c r="Z27" s="278"/>
      <c r="AA27" s="278"/>
      <c r="AB27" s="278"/>
    </row>
    <row r="28" spans="1:28" ht="47.25" customHeight="1" thickTop="1">
      <c r="A28" s="1"/>
      <c r="B28" s="1312" t="s">
        <v>148</v>
      </c>
      <c r="C28" s="1312"/>
      <c r="D28" s="1313"/>
      <c r="E28" s="1313"/>
      <c r="F28" s="1313"/>
      <c r="G28" s="1313"/>
      <c r="H28" s="1313"/>
      <c r="I28" s="1313"/>
      <c r="J28" s="1313"/>
      <c r="K28" s="1313"/>
      <c r="L28" s="1313"/>
      <c r="M28" s="1313"/>
      <c r="N28" s="1313"/>
      <c r="O28" s="1313"/>
      <c r="P28" s="1313"/>
      <c r="Q28" s="278"/>
      <c r="R28" s="278"/>
      <c r="S28" s="278"/>
      <c r="T28" s="278"/>
      <c r="U28" s="278"/>
      <c r="V28" s="278"/>
      <c r="W28" s="278"/>
      <c r="X28" s="278"/>
      <c r="Y28" s="278"/>
      <c r="Z28" s="278"/>
      <c r="AA28" s="278"/>
      <c r="AB28" s="278"/>
    </row>
    <row r="29" spans="1:28">
      <c r="A29" s="1"/>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row>
    <row r="30" spans="1:28">
      <c r="A30" s="1"/>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row>
    <row r="31" spans="1:28">
      <c r="A31" s="1"/>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c r="A32" s="1"/>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c r="A33" s="1"/>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row>
    <row r="34" spans="1:28">
      <c r="A34" s="1"/>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row>
    <row r="35" spans="1:28">
      <c r="A35" s="1"/>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row>
    <row r="36" spans="1:28">
      <c r="A36" s="1"/>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c r="A37" s="1"/>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8" spans="1:28">
      <c r="A38" s="1"/>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1:28">
      <c r="A39" s="1"/>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row>
    <row r="40" spans="1:28">
      <c r="A40" s="1"/>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row>
    <row r="41" spans="1:28">
      <c r="A41" s="1"/>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row>
    <row r="42" spans="1:28">
      <c r="A42" s="1"/>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row>
    <row r="43" spans="1:28">
      <c r="A43" s="1"/>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row>
    <row r="44" spans="1:28">
      <c r="A44" s="1"/>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row>
    <row r="45" spans="1:28">
      <c r="A45" s="1"/>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row>
    <row r="46" spans="1:28">
      <c r="A46" s="1"/>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row>
    <row r="47" spans="1:28">
      <c r="A47" s="1"/>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Z1002"/>
  <sheetViews>
    <sheetView tabSelected="1" view="pageBreakPreview" topLeftCell="A49" zoomScale="115" zoomScaleNormal="115" zoomScaleSheetLayoutView="115" workbookViewId="0">
      <selection activeCell="C28" sqref="C28:C31"/>
    </sheetView>
  </sheetViews>
  <sheetFormatPr defaultRowHeight="13.5"/>
  <cols>
    <col min="1" max="5" width="4.375" style="790" customWidth="1"/>
    <col min="6" max="6" width="25" style="796" customWidth="1"/>
    <col min="7" max="8" width="7.5" style="796" customWidth="1"/>
    <col min="9" max="9" width="25" style="796" customWidth="1"/>
    <col min="10" max="10" width="8.625" style="790" customWidth="1"/>
    <col min="11" max="11" width="13.5" style="790" customWidth="1"/>
    <col min="12" max="12" width="32.375" style="796" customWidth="1"/>
    <col min="13" max="13" width="2.5" style="804" customWidth="1"/>
    <col min="14" max="14" width="15" style="800" customWidth="1"/>
    <col min="15" max="15" width="9.375" style="800" customWidth="1"/>
    <col min="16" max="16" width="16.625" style="800" customWidth="1"/>
    <col min="17" max="17" width="15.5" style="800" customWidth="1"/>
    <col min="18" max="18" width="12.5" style="800" customWidth="1"/>
    <col min="19" max="28" width="22" style="801" customWidth="1"/>
    <col min="29" max="29" width="22" style="804" customWidth="1"/>
    <col min="30" max="52" width="12.5" style="804" customWidth="1"/>
    <col min="53" max="16384" width="9" style="790"/>
  </cols>
  <sheetData>
    <row r="1" spans="1:52" s="784" customFormat="1" ht="37.5" customHeight="1" thickBot="1">
      <c r="A1" s="1383" t="s">
        <v>1389</v>
      </c>
      <c r="B1" s="1384"/>
      <c r="C1" s="1384"/>
      <c r="D1" s="1384"/>
      <c r="E1" s="1384"/>
      <c r="F1" s="1384"/>
      <c r="G1" s="1384"/>
      <c r="H1" s="1384"/>
      <c r="I1" s="1384"/>
      <c r="J1" s="1384"/>
      <c r="K1" s="1384"/>
      <c r="L1" s="1385"/>
      <c r="M1" s="799"/>
      <c r="N1" s="800"/>
      <c r="O1" s="800"/>
      <c r="P1" s="805" t="s">
        <v>617</v>
      </c>
      <c r="Q1" s="800"/>
      <c r="R1" s="800"/>
      <c r="S1" s="801"/>
      <c r="T1" s="801"/>
      <c r="U1" s="801"/>
      <c r="V1" s="801"/>
      <c r="W1" s="801"/>
      <c r="X1" s="801"/>
      <c r="Y1" s="801"/>
      <c r="Z1" s="801"/>
      <c r="AA1" s="801"/>
      <c r="AB1" s="801"/>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row>
    <row r="2" spans="1:52" s="785" customFormat="1" ht="48.75" customHeight="1" thickTop="1" thickBot="1">
      <c r="A2" s="836"/>
      <c r="B2" s="837"/>
      <c r="C2" s="1386" t="s">
        <v>1042</v>
      </c>
      <c r="D2" s="1386"/>
      <c r="E2" s="1386"/>
      <c r="F2" s="1386"/>
      <c r="G2" s="1386"/>
      <c r="H2" s="1386"/>
      <c r="I2" s="1386"/>
      <c r="J2" s="1386"/>
      <c r="K2" s="1386"/>
      <c r="L2" s="1387"/>
      <c r="M2" s="802"/>
      <c r="N2" s="800"/>
      <c r="O2" s="800"/>
      <c r="P2" s="1432" t="s">
        <v>1195</v>
      </c>
      <c r="Q2" s="1433"/>
      <c r="R2" s="1434"/>
      <c r="S2" s="801"/>
      <c r="T2" s="801"/>
      <c r="U2" s="801"/>
      <c r="V2" s="801"/>
      <c r="W2" s="801"/>
      <c r="X2" s="801"/>
      <c r="Y2" s="801"/>
      <c r="Z2" s="801"/>
      <c r="AA2" s="801"/>
      <c r="AB2" s="801"/>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row>
    <row r="3" spans="1:52" s="797" customFormat="1" ht="22.5" customHeight="1" thickTop="1">
      <c r="A3" s="838"/>
      <c r="B3" s="798"/>
      <c r="C3" s="1388" t="s">
        <v>1043</v>
      </c>
      <c r="D3" s="1388"/>
      <c r="E3" s="1388"/>
      <c r="F3" s="1425"/>
      <c r="G3" s="1425"/>
      <c r="H3" s="1425"/>
      <c r="I3" s="1012">
        <f>入力シート!D7</f>
        <v>0</v>
      </c>
      <c r="J3" s="798" t="s">
        <v>1044</v>
      </c>
      <c r="K3" s="798"/>
      <c r="L3" s="1037"/>
      <c r="M3" s="803"/>
      <c r="N3" s="800"/>
      <c r="O3" s="800"/>
      <c r="P3" s="1426"/>
      <c r="Q3" s="1426"/>
      <c r="R3" s="1426"/>
      <c r="S3" s="801"/>
      <c r="T3" s="801"/>
      <c r="U3" s="801"/>
      <c r="V3" s="801"/>
      <c r="W3" s="801"/>
      <c r="X3" s="801"/>
      <c r="Y3" s="801"/>
      <c r="Z3" s="801"/>
      <c r="AA3" s="801"/>
      <c r="AB3" s="801"/>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row>
    <row r="4" spans="1:52" ht="34.5" customHeight="1" thickBot="1">
      <c r="A4" s="786" t="s">
        <v>1045</v>
      </c>
      <c r="B4" s="1389" t="s">
        <v>1046</v>
      </c>
      <c r="C4" s="1389"/>
      <c r="D4" s="788" t="s">
        <v>1047</v>
      </c>
      <c r="E4" s="1435" t="s">
        <v>1048</v>
      </c>
      <c r="F4" s="1436"/>
      <c r="G4" s="1436"/>
      <c r="H4" s="1437"/>
      <c r="I4" s="787" t="s">
        <v>1049</v>
      </c>
      <c r="J4" s="789" t="s">
        <v>1367</v>
      </c>
      <c r="K4" s="1013" t="s">
        <v>1365</v>
      </c>
      <c r="L4" s="787" t="s">
        <v>356</v>
      </c>
      <c r="N4" s="806" t="s">
        <v>652</v>
      </c>
      <c r="O4" s="807" t="s">
        <v>676</v>
      </c>
      <c r="P4" s="808" t="s">
        <v>618</v>
      </c>
      <c r="Q4" s="809" t="s">
        <v>619</v>
      </c>
      <c r="T4" s="825" t="s">
        <v>622</v>
      </c>
      <c r="U4" s="825" t="s">
        <v>623</v>
      </c>
      <c r="V4" s="825" t="s">
        <v>636</v>
      </c>
      <c r="W4" s="825" t="s">
        <v>637</v>
      </c>
      <c r="X4" s="826" t="s">
        <v>638</v>
      </c>
      <c r="Y4" s="826" t="s">
        <v>639</v>
      </c>
      <c r="Z4" s="1423" t="s">
        <v>640</v>
      </c>
      <c r="AA4" s="1424"/>
      <c r="AB4" s="811"/>
    </row>
    <row r="5" spans="1:52" ht="51" customHeight="1" thickTop="1" thickBot="1">
      <c r="A5" s="1390" t="s">
        <v>1050</v>
      </c>
      <c r="B5" s="3991" t="s">
        <v>1051</v>
      </c>
      <c r="C5" s="3992"/>
      <c r="D5" s="1038">
        <v>1</v>
      </c>
      <c r="E5" s="1038" t="s">
        <v>1052</v>
      </c>
      <c r="F5" s="1039" t="s">
        <v>1053</v>
      </c>
      <c r="G5" s="1039"/>
      <c r="H5" s="1040"/>
      <c r="I5" s="1041" t="s">
        <v>1054</v>
      </c>
      <c r="J5" s="1042" t="s">
        <v>1055</v>
      </c>
      <c r="K5" s="1014" t="s">
        <v>1364</v>
      </c>
      <c r="L5" s="791"/>
      <c r="N5" s="850"/>
      <c r="O5" s="812">
        <v>0</v>
      </c>
      <c r="P5" s="813">
        <f>+T5+7+O5</f>
        <v>7</v>
      </c>
      <c r="Q5" s="814" t="e">
        <f ca="1">IF(N5*1&gt;1,"　",VLOOKUP($X5,$Y$5:$AA$26,2,TRUE))</f>
        <v>#N/A</v>
      </c>
      <c r="R5" s="815"/>
      <c r="S5" s="811"/>
      <c r="T5" s="827">
        <f>+入力シート!D11</f>
        <v>0</v>
      </c>
      <c r="U5" s="828">
        <f>+入力シート!D12</f>
        <v>0</v>
      </c>
      <c r="V5" s="829">
        <f ca="1">TODAY()+1-T5</f>
        <v>43565</v>
      </c>
      <c r="W5" s="839">
        <f ca="1">TODAY()+1-U5</f>
        <v>43565</v>
      </c>
      <c r="X5" s="839">
        <f t="shared" ref="X5:X14" ca="1" si="0">P5-TODAY()</f>
        <v>-43557</v>
      </c>
      <c r="Y5" s="846">
        <v>-50</v>
      </c>
      <c r="Z5" s="840" t="s">
        <v>651</v>
      </c>
      <c r="AA5" s="841"/>
      <c r="AB5" s="811"/>
      <c r="AC5" s="811"/>
    </row>
    <row r="6" spans="1:52" ht="30" customHeight="1" thickTop="1" thickBot="1">
      <c r="A6" s="1391"/>
      <c r="B6" s="1403" t="s">
        <v>1056</v>
      </c>
      <c r="C6" s="1403"/>
      <c r="D6" s="1038">
        <v>2</v>
      </c>
      <c r="E6" s="1038" t="s">
        <v>1052</v>
      </c>
      <c r="F6" s="1043" t="s">
        <v>1057</v>
      </c>
      <c r="G6" s="1043"/>
      <c r="H6" s="1044"/>
      <c r="I6" s="1393" t="s">
        <v>1058</v>
      </c>
      <c r="J6" s="1042" t="s">
        <v>1059</v>
      </c>
      <c r="K6" s="1014" t="s">
        <v>1364</v>
      </c>
      <c r="L6" s="791"/>
      <c r="N6" s="850"/>
      <c r="O6" s="812">
        <v>0</v>
      </c>
      <c r="P6" s="813">
        <f t="shared" ref="P6:P12" si="1">+$U$5+6+O6</f>
        <v>6</v>
      </c>
      <c r="Q6" s="814" t="e">
        <f t="shared" ref="Q6:Q23" ca="1" si="2">IF(N6*1&gt;1,"　",VLOOKUP($X6,$Y$5:$AE$36,2,TRUE))</f>
        <v>#N/A</v>
      </c>
      <c r="R6" s="815"/>
      <c r="S6" s="811"/>
      <c r="T6" s="811"/>
      <c r="U6" s="811"/>
      <c r="V6" s="810"/>
      <c r="W6" s="810"/>
      <c r="X6" s="839">
        <f t="shared" ca="1" si="0"/>
        <v>-43558</v>
      </c>
      <c r="Y6" s="847"/>
      <c r="Z6" s="842"/>
      <c r="AA6" s="843"/>
      <c r="AB6" s="811"/>
      <c r="AC6" s="811"/>
    </row>
    <row r="7" spans="1:52" ht="30" customHeight="1" thickTop="1" thickBot="1">
      <c r="A7" s="1391"/>
      <c r="B7" s="1403"/>
      <c r="C7" s="1403"/>
      <c r="D7" s="1038">
        <v>3</v>
      </c>
      <c r="E7" s="1038" t="s">
        <v>1052</v>
      </c>
      <c r="F7" s="1043" t="s">
        <v>455</v>
      </c>
      <c r="G7" s="1043"/>
      <c r="H7" s="1044"/>
      <c r="I7" s="1394"/>
      <c r="J7" s="1042" t="s">
        <v>1060</v>
      </c>
      <c r="K7" s="1014" t="s">
        <v>1364</v>
      </c>
      <c r="L7" s="791"/>
      <c r="N7" s="850"/>
      <c r="O7" s="812">
        <v>0</v>
      </c>
      <c r="P7" s="813">
        <f t="shared" si="1"/>
        <v>6</v>
      </c>
      <c r="Q7" s="814" t="e">
        <f t="shared" ca="1" si="2"/>
        <v>#N/A</v>
      </c>
      <c r="R7" s="816"/>
      <c r="S7" s="811"/>
      <c r="T7" s="811"/>
      <c r="U7" s="811"/>
      <c r="V7" s="810"/>
      <c r="W7" s="810"/>
      <c r="X7" s="839">
        <f t="shared" ca="1" si="0"/>
        <v>-43558</v>
      </c>
      <c r="Y7" s="847">
        <v>0</v>
      </c>
      <c r="Z7" s="842" t="s">
        <v>641</v>
      </c>
      <c r="AA7" s="843"/>
      <c r="AB7" s="811"/>
      <c r="AC7" s="811"/>
    </row>
    <row r="8" spans="1:52" ht="30" customHeight="1" thickTop="1" thickBot="1">
      <c r="A8" s="1391"/>
      <c r="B8" s="1403"/>
      <c r="C8" s="1403"/>
      <c r="D8" s="1038">
        <v>4</v>
      </c>
      <c r="E8" s="1038" t="s">
        <v>1061</v>
      </c>
      <c r="F8" s="1043" t="s">
        <v>1256</v>
      </c>
      <c r="G8" s="1043"/>
      <c r="H8" s="1044"/>
      <c r="I8" s="1394"/>
      <c r="J8" s="1045" t="s">
        <v>1062</v>
      </c>
      <c r="K8" s="1014" t="s">
        <v>1364</v>
      </c>
      <c r="L8" s="791"/>
      <c r="N8" s="850"/>
      <c r="O8" s="812">
        <v>0</v>
      </c>
      <c r="P8" s="813">
        <f t="shared" si="1"/>
        <v>6</v>
      </c>
      <c r="Q8" s="814" t="e">
        <f t="shared" ca="1" si="2"/>
        <v>#N/A</v>
      </c>
      <c r="R8" s="815"/>
      <c r="S8" s="811"/>
      <c r="T8" s="811"/>
      <c r="U8" s="811"/>
      <c r="V8" s="810"/>
      <c r="W8" s="810"/>
      <c r="X8" s="839">
        <f t="shared" ca="1" si="0"/>
        <v>-43558</v>
      </c>
      <c r="Y8" s="847">
        <v>1</v>
      </c>
      <c r="Z8" s="842" t="s">
        <v>642</v>
      </c>
      <c r="AA8" s="843"/>
      <c r="AB8" s="811"/>
      <c r="AC8" s="811"/>
    </row>
    <row r="9" spans="1:52" ht="30" customHeight="1" thickTop="1" thickBot="1">
      <c r="A9" s="1391"/>
      <c r="B9" s="1403"/>
      <c r="C9" s="1403"/>
      <c r="D9" s="1038">
        <v>5</v>
      </c>
      <c r="E9" s="1038" t="s">
        <v>1061</v>
      </c>
      <c r="F9" s="1043" t="s">
        <v>1063</v>
      </c>
      <c r="G9" s="1043"/>
      <c r="H9" s="1044"/>
      <c r="I9" s="1394"/>
      <c r="J9" s="1042" t="s">
        <v>1587</v>
      </c>
      <c r="K9" s="1014" t="s">
        <v>1364</v>
      </c>
      <c r="L9" s="791"/>
      <c r="N9" s="850"/>
      <c r="O9" s="812">
        <v>0</v>
      </c>
      <c r="P9" s="813">
        <f t="shared" si="1"/>
        <v>6</v>
      </c>
      <c r="Q9" s="814" t="e">
        <f t="shared" ca="1" si="2"/>
        <v>#N/A</v>
      </c>
      <c r="R9" s="815"/>
      <c r="S9" s="811"/>
      <c r="T9" s="811"/>
      <c r="U9" s="811"/>
      <c r="V9" s="810"/>
      <c r="W9" s="810"/>
      <c r="X9" s="839">
        <f t="shared" ca="1" si="0"/>
        <v>-43558</v>
      </c>
      <c r="Y9" s="847">
        <v>2</v>
      </c>
      <c r="Z9" s="842" t="s">
        <v>643</v>
      </c>
      <c r="AA9" s="843"/>
      <c r="AB9" s="811"/>
      <c r="AC9" s="811"/>
    </row>
    <row r="10" spans="1:52" ht="30" customHeight="1" thickTop="1" thickBot="1">
      <c r="A10" s="1391"/>
      <c r="B10" s="1403"/>
      <c r="C10" s="1403"/>
      <c r="D10" s="1038">
        <v>6</v>
      </c>
      <c r="E10" s="1038" t="s">
        <v>678</v>
      </c>
      <c r="F10" s="1043" t="s">
        <v>1571</v>
      </c>
      <c r="G10" s="1043"/>
      <c r="H10" s="1044"/>
      <c r="I10" s="1394"/>
      <c r="J10" s="1042" t="s">
        <v>1586</v>
      </c>
      <c r="K10" s="1014" t="s">
        <v>1364</v>
      </c>
      <c r="L10" s="791"/>
      <c r="N10" s="850"/>
      <c r="O10" s="812">
        <v>0</v>
      </c>
      <c r="P10" s="813">
        <f t="shared" ref="P10" si="3">+$U$5+6+O10</f>
        <v>6</v>
      </c>
      <c r="Q10" s="814" t="e">
        <f t="shared" ref="Q10" ca="1" si="4">IF(N10*1&gt;1,"　",VLOOKUP($X10,$Y$5:$AE$36,2,TRUE))</f>
        <v>#N/A</v>
      </c>
      <c r="R10" s="815"/>
      <c r="S10" s="811"/>
      <c r="T10" s="811"/>
      <c r="U10" s="811"/>
      <c r="V10" s="810"/>
      <c r="W10" s="810"/>
      <c r="X10" s="839">
        <f t="shared" ca="1" si="0"/>
        <v>-43558</v>
      </c>
      <c r="Y10" s="847">
        <v>3</v>
      </c>
      <c r="Z10" s="842" t="s">
        <v>644</v>
      </c>
      <c r="AA10" s="843"/>
      <c r="AB10" s="811"/>
      <c r="AC10" s="811"/>
    </row>
    <row r="11" spans="1:52" ht="30" customHeight="1" thickTop="1" thickBot="1">
      <c r="A11" s="1391"/>
      <c r="B11" s="1403"/>
      <c r="C11" s="1403"/>
      <c r="D11" s="1038">
        <v>7</v>
      </c>
      <c r="E11" s="1038" t="s">
        <v>1061</v>
      </c>
      <c r="F11" s="1039" t="s">
        <v>1065</v>
      </c>
      <c r="G11" s="1039"/>
      <c r="H11" s="1040"/>
      <c r="I11" s="1394"/>
      <c r="J11" s="1042" t="s">
        <v>1066</v>
      </c>
      <c r="K11" s="1014" t="s">
        <v>1364</v>
      </c>
      <c r="L11" s="791"/>
      <c r="N11" s="850"/>
      <c r="O11" s="812">
        <v>0</v>
      </c>
      <c r="P11" s="813">
        <f t="shared" si="1"/>
        <v>6</v>
      </c>
      <c r="Q11" s="814" t="e">
        <f t="shared" ca="1" si="2"/>
        <v>#N/A</v>
      </c>
      <c r="R11" s="815"/>
      <c r="S11" s="811"/>
      <c r="T11" s="811"/>
      <c r="U11" s="811"/>
      <c r="V11" s="810"/>
      <c r="W11" s="810"/>
      <c r="X11" s="839">
        <f t="shared" ca="1" si="0"/>
        <v>-43558</v>
      </c>
      <c r="Y11" s="847">
        <v>4</v>
      </c>
      <c r="Z11" s="842" t="s">
        <v>645</v>
      </c>
      <c r="AA11" s="843"/>
      <c r="AB11" s="811"/>
      <c r="AC11" s="811"/>
    </row>
    <row r="12" spans="1:52" ht="30" customHeight="1" thickTop="1" thickBot="1">
      <c r="A12" s="1391"/>
      <c r="B12" s="1403"/>
      <c r="C12" s="1403"/>
      <c r="D12" s="1038">
        <v>8</v>
      </c>
      <c r="E12" s="1038" t="s">
        <v>1061</v>
      </c>
      <c r="F12" s="1039" t="s">
        <v>1067</v>
      </c>
      <c r="G12" s="1039"/>
      <c r="H12" s="1040"/>
      <c r="I12" s="1395"/>
      <c r="J12" s="1042" t="s">
        <v>1066</v>
      </c>
      <c r="K12" s="1014" t="s">
        <v>1364</v>
      </c>
      <c r="L12" s="791"/>
      <c r="N12" s="850"/>
      <c r="O12" s="812">
        <v>0</v>
      </c>
      <c r="P12" s="813">
        <f t="shared" si="1"/>
        <v>6</v>
      </c>
      <c r="Q12" s="814" t="e">
        <f t="shared" ca="1" si="2"/>
        <v>#N/A</v>
      </c>
      <c r="R12" s="815"/>
      <c r="S12" s="811"/>
      <c r="T12" s="811"/>
      <c r="U12" s="811"/>
      <c r="V12" s="810"/>
      <c r="W12" s="810"/>
      <c r="X12" s="839">
        <f t="shared" ca="1" si="0"/>
        <v>-43558</v>
      </c>
      <c r="Y12" s="847">
        <v>5</v>
      </c>
      <c r="Z12" s="842" t="s">
        <v>646</v>
      </c>
      <c r="AA12" s="843"/>
      <c r="AB12" s="811"/>
      <c r="AC12" s="811"/>
    </row>
    <row r="13" spans="1:52" ht="30" customHeight="1" thickTop="1" thickBot="1">
      <c r="A13" s="1391"/>
      <c r="B13" s="1403"/>
      <c r="C13" s="1403"/>
      <c r="D13" s="1038">
        <v>9</v>
      </c>
      <c r="E13" s="1038" t="s">
        <v>1061</v>
      </c>
      <c r="F13" s="1043" t="s">
        <v>1068</v>
      </c>
      <c r="G13" s="1043"/>
      <c r="H13" s="1044"/>
      <c r="I13" s="1041" t="s">
        <v>1069</v>
      </c>
      <c r="J13" s="1042" t="s">
        <v>1070</v>
      </c>
      <c r="K13" s="1014" t="s">
        <v>1364</v>
      </c>
      <c r="L13" s="791"/>
      <c r="N13" s="850"/>
      <c r="O13" s="812">
        <v>0</v>
      </c>
      <c r="P13" s="813">
        <f>+$U$5+30+O13</f>
        <v>30</v>
      </c>
      <c r="Q13" s="814" t="e">
        <f t="shared" ca="1" si="2"/>
        <v>#N/A</v>
      </c>
      <c r="R13" s="816"/>
      <c r="S13" s="816"/>
      <c r="T13" s="816"/>
      <c r="U13" s="811"/>
      <c r="V13" s="811"/>
      <c r="W13" s="811"/>
      <c r="X13" s="839">
        <f t="shared" ca="1" si="0"/>
        <v>-43534</v>
      </c>
      <c r="Y13" s="847">
        <v>6</v>
      </c>
      <c r="Z13" s="842" t="s">
        <v>647</v>
      </c>
      <c r="AA13" s="843"/>
      <c r="AB13" s="811"/>
      <c r="AC13" s="811"/>
    </row>
    <row r="14" spans="1:52" ht="49.5" customHeight="1" thickTop="1" thickBot="1">
      <c r="A14" s="1391"/>
      <c r="B14" s="1390" t="s">
        <v>1071</v>
      </c>
      <c r="C14" s="1390" t="s">
        <v>1072</v>
      </c>
      <c r="D14" s="1038">
        <v>10</v>
      </c>
      <c r="E14" s="1038" t="s">
        <v>1061</v>
      </c>
      <c r="F14" s="1039" t="s">
        <v>1073</v>
      </c>
      <c r="G14" s="1039"/>
      <c r="H14" s="1040"/>
      <c r="I14" s="1393" t="s">
        <v>1074</v>
      </c>
      <c r="J14" s="1042" t="s">
        <v>1066</v>
      </c>
      <c r="K14" s="1014" t="s">
        <v>1364</v>
      </c>
      <c r="L14" s="791" t="s">
        <v>1368</v>
      </c>
      <c r="N14" s="850"/>
      <c r="O14" s="812">
        <v>0</v>
      </c>
      <c r="P14" s="813">
        <f t="shared" ref="P14:P22" si="5">+$U$5+20+O14</f>
        <v>20</v>
      </c>
      <c r="Q14" s="814" t="e">
        <f t="shared" ca="1" si="2"/>
        <v>#N/A</v>
      </c>
      <c r="R14" s="816"/>
      <c r="S14" s="811"/>
      <c r="T14" s="811"/>
      <c r="U14" s="811"/>
      <c r="V14" s="810"/>
      <c r="W14" s="810"/>
      <c r="X14" s="839">
        <f t="shared" ca="1" si="0"/>
        <v>-43544</v>
      </c>
      <c r="Y14" s="847">
        <v>7</v>
      </c>
      <c r="Z14" s="842" t="s">
        <v>648</v>
      </c>
      <c r="AA14" s="843"/>
      <c r="AB14" s="811"/>
      <c r="AC14" s="811"/>
    </row>
    <row r="15" spans="1:52" ht="30" customHeight="1" thickTop="1" thickBot="1">
      <c r="A15" s="1391"/>
      <c r="B15" s="1391"/>
      <c r="C15" s="1391"/>
      <c r="D15" s="1038">
        <v>11</v>
      </c>
      <c r="E15" s="1038" t="s">
        <v>1061</v>
      </c>
      <c r="F15" s="1043" t="s">
        <v>1239</v>
      </c>
      <c r="G15" s="1043"/>
      <c r="H15" s="1044"/>
      <c r="I15" s="1394"/>
      <c r="J15" s="1042" t="s">
        <v>1075</v>
      </c>
      <c r="K15" s="1014" t="s">
        <v>1366</v>
      </c>
      <c r="L15" s="791" t="s">
        <v>1369</v>
      </c>
      <c r="N15" s="850"/>
      <c r="O15" s="819">
        <v>0</v>
      </c>
      <c r="P15" s="813">
        <f t="shared" si="5"/>
        <v>20</v>
      </c>
      <c r="Q15" s="814" t="e">
        <f t="shared" ca="1" si="2"/>
        <v>#N/A</v>
      </c>
      <c r="R15" s="806"/>
      <c r="S15" s="810"/>
      <c r="T15" s="810"/>
      <c r="U15" s="811"/>
      <c r="V15" s="811"/>
      <c r="W15" s="821"/>
      <c r="X15" s="839">
        <f t="shared" ref="X15:X23" ca="1" si="6">P15-TODAY()</f>
        <v>-43544</v>
      </c>
      <c r="Y15" s="847">
        <v>8</v>
      </c>
      <c r="Z15" s="842" t="s">
        <v>649</v>
      </c>
      <c r="AA15" s="843"/>
      <c r="AB15" s="811"/>
      <c r="AC15" s="811"/>
    </row>
    <row r="16" spans="1:52" ht="30" customHeight="1" thickTop="1" thickBot="1">
      <c r="A16" s="1391"/>
      <c r="B16" s="1391"/>
      <c r="C16" s="1391"/>
      <c r="D16" s="1038">
        <v>12</v>
      </c>
      <c r="E16" s="1038" t="s">
        <v>1061</v>
      </c>
      <c r="F16" s="1043" t="s">
        <v>1252</v>
      </c>
      <c r="G16" s="1043"/>
      <c r="H16" s="1044"/>
      <c r="I16" s="1394"/>
      <c r="J16" s="1042" t="s">
        <v>1076</v>
      </c>
      <c r="K16" s="1014" t="s">
        <v>1366</v>
      </c>
      <c r="L16" s="791" t="s">
        <v>1077</v>
      </c>
      <c r="N16" s="851"/>
      <c r="O16" s="822">
        <v>0</v>
      </c>
      <c r="P16" s="813">
        <f>+$U$5+20+O16</f>
        <v>20</v>
      </c>
      <c r="Q16" s="814" t="e">
        <f t="shared" ca="1" si="2"/>
        <v>#N/A</v>
      </c>
      <c r="R16" s="810"/>
      <c r="S16" s="810"/>
      <c r="T16" s="810"/>
      <c r="U16" s="811"/>
      <c r="V16" s="811"/>
      <c r="W16" s="821"/>
      <c r="X16" s="839">
        <f t="shared" ca="1" si="6"/>
        <v>-43544</v>
      </c>
      <c r="Y16" s="847">
        <v>9</v>
      </c>
      <c r="Z16" s="842" t="s">
        <v>649</v>
      </c>
      <c r="AA16" s="843"/>
      <c r="AB16" s="811"/>
      <c r="AC16" s="801"/>
    </row>
    <row r="17" spans="1:29" ht="30" customHeight="1" thickTop="1" thickBot="1">
      <c r="A17" s="1391"/>
      <c r="B17" s="1391"/>
      <c r="C17" s="1391"/>
      <c r="D17" s="1038">
        <v>13</v>
      </c>
      <c r="E17" s="1038" t="s">
        <v>678</v>
      </c>
      <c r="F17" s="1043" t="s">
        <v>1205</v>
      </c>
      <c r="G17" s="1043"/>
      <c r="H17" s="1044"/>
      <c r="I17" s="1394"/>
      <c r="J17" s="1042" t="s">
        <v>1224</v>
      </c>
      <c r="K17" s="1014" t="s">
        <v>1366</v>
      </c>
      <c r="L17" s="791" t="s">
        <v>1240</v>
      </c>
      <c r="N17" s="851"/>
      <c r="O17" s="822">
        <v>0</v>
      </c>
      <c r="P17" s="813">
        <f>+$U$5+20+O17</f>
        <v>20</v>
      </c>
      <c r="Q17" s="814" t="e">
        <f t="shared" ca="1" si="2"/>
        <v>#N/A</v>
      </c>
      <c r="R17" s="810"/>
      <c r="S17" s="810"/>
      <c r="T17" s="810"/>
      <c r="U17" s="811"/>
      <c r="V17" s="811"/>
      <c r="W17" s="821"/>
      <c r="X17" s="839">
        <f ca="1">P17-TODAY()</f>
        <v>-43544</v>
      </c>
      <c r="Y17" s="847">
        <v>10</v>
      </c>
      <c r="Z17" s="842" t="s">
        <v>649</v>
      </c>
      <c r="AA17" s="843"/>
      <c r="AB17" s="811"/>
      <c r="AC17" s="801"/>
    </row>
    <row r="18" spans="1:29" ht="30" customHeight="1" thickTop="1" thickBot="1">
      <c r="A18" s="1391"/>
      <c r="B18" s="1391"/>
      <c r="C18" s="1392"/>
      <c r="D18" s="1038">
        <v>14</v>
      </c>
      <c r="E18" s="1038" t="s">
        <v>678</v>
      </c>
      <c r="F18" s="1043" t="s">
        <v>1238</v>
      </c>
      <c r="G18" s="1043"/>
      <c r="H18" s="1044"/>
      <c r="I18" s="1395"/>
      <c r="J18" s="1042" t="s">
        <v>1082</v>
      </c>
      <c r="K18" s="1014" t="s">
        <v>1366</v>
      </c>
      <c r="L18" s="791" t="s">
        <v>1241</v>
      </c>
      <c r="N18" s="851"/>
      <c r="O18" s="822">
        <v>0</v>
      </c>
      <c r="P18" s="813">
        <f>+$U$5+20+O18</f>
        <v>20</v>
      </c>
      <c r="Q18" s="814" t="e">
        <f t="shared" ca="1" si="2"/>
        <v>#N/A</v>
      </c>
      <c r="R18" s="810"/>
      <c r="S18" s="810"/>
      <c r="T18" s="810"/>
      <c r="U18" s="811"/>
      <c r="V18" s="811"/>
      <c r="W18" s="821"/>
      <c r="X18" s="839">
        <f ca="1">P18-TODAY()</f>
        <v>-43544</v>
      </c>
      <c r="Y18" s="847">
        <v>11</v>
      </c>
      <c r="Z18" s="842" t="s">
        <v>650</v>
      </c>
      <c r="AA18" s="843"/>
      <c r="AB18" s="811"/>
      <c r="AC18" s="801"/>
    </row>
    <row r="19" spans="1:29" ht="30" customHeight="1" thickTop="1" thickBot="1">
      <c r="A19" s="1391"/>
      <c r="B19" s="1391"/>
      <c r="C19" s="1403" t="s">
        <v>1078</v>
      </c>
      <c r="D19" s="1038">
        <v>15</v>
      </c>
      <c r="E19" s="1038" t="s">
        <v>1061</v>
      </c>
      <c r="F19" s="1043" t="s">
        <v>1250</v>
      </c>
      <c r="G19" s="1043"/>
      <c r="H19" s="1044"/>
      <c r="I19" s="1393" t="s">
        <v>1074</v>
      </c>
      <c r="J19" s="1042" t="s">
        <v>1244</v>
      </c>
      <c r="K19" s="1014" t="s">
        <v>1364</v>
      </c>
      <c r="L19" s="791"/>
      <c r="N19" s="850"/>
      <c r="O19" s="812">
        <v>0</v>
      </c>
      <c r="P19" s="813">
        <f t="shared" si="5"/>
        <v>20</v>
      </c>
      <c r="Q19" s="814" t="e">
        <f t="shared" ca="1" si="2"/>
        <v>#N/A</v>
      </c>
      <c r="R19" s="816"/>
      <c r="S19" s="811"/>
      <c r="T19" s="811"/>
      <c r="U19" s="811"/>
      <c r="V19" s="810"/>
      <c r="W19" s="810"/>
      <c r="X19" s="839">
        <f t="shared" ca="1" si="6"/>
        <v>-43544</v>
      </c>
      <c r="Y19" s="847">
        <v>12</v>
      </c>
      <c r="Z19" s="842" t="s">
        <v>650</v>
      </c>
      <c r="AA19" s="843"/>
      <c r="AB19" s="811"/>
      <c r="AC19" s="801"/>
    </row>
    <row r="20" spans="1:29" ht="30" customHeight="1" thickTop="1" thickBot="1">
      <c r="A20" s="1391"/>
      <c r="B20" s="1391"/>
      <c r="C20" s="1403"/>
      <c r="D20" s="1038">
        <v>16</v>
      </c>
      <c r="E20" s="1038" t="s">
        <v>1061</v>
      </c>
      <c r="F20" s="1043" t="s">
        <v>1079</v>
      </c>
      <c r="G20" s="1043"/>
      <c r="H20" s="1044"/>
      <c r="I20" s="1394"/>
      <c r="J20" s="1042" t="s">
        <v>1245</v>
      </c>
      <c r="K20" s="1014" t="s">
        <v>1364</v>
      </c>
      <c r="L20" s="791"/>
      <c r="N20" s="850"/>
      <c r="O20" s="812">
        <v>0</v>
      </c>
      <c r="P20" s="813">
        <f t="shared" si="5"/>
        <v>20</v>
      </c>
      <c r="Q20" s="814" t="e">
        <f t="shared" ca="1" si="2"/>
        <v>#N/A</v>
      </c>
      <c r="R20" s="816"/>
      <c r="S20" s="811"/>
      <c r="T20" s="811"/>
      <c r="U20" s="811"/>
      <c r="V20" s="810"/>
      <c r="W20" s="810"/>
      <c r="X20" s="839">
        <f t="shared" ca="1" si="6"/>
        <v>-43544</v>
      </c>
      <c r="Y20" s="847">
        <v>13</v>
      </c>
      <c r="Z20" s="842" t="s">
        <v>650</v>
      </c>
      <c r="AA20" s="843"/>
      <c r="AB20" s="811"/>
      <c r="AC20" s="811"/>
    </row>
    <row r="21" spans="1:29" ht="30" customHeight="1" thickTop="1" thickBot="1">
      <c r="A21" s="1391"/>
      <c r="B21" s="1391"/>
      <c r="C21" s="1403"/>
      <c r="D21" s="1038">
        <v>17</v>
      </c>
      <c r="E21" s="1038" t="s">
        <v>1061</v>
      </c>
      <c r="F21" s="1039" t="s">
        <v>1080</v>
      </c>
      <c r="G21" s="1039"/>
      <c r="H21" s="1040"/>
      <c r="I21" s="1394"/>
      <c r="J21" s="1042" t="s">
        <v>1066</v>
      </c>
      <c r="K21" s="1014" t="s">
        <v>1366</v>
      </c>
      <c r="L21" s="791" t="s">
        <v>1370</v>
      </c>
      <c r="N21" s="850"/>
      <c r="O21" s="819">
        <v>0</v>
      </c>
      <c r="P21" s="813">
        <f t="shared" si="5"/>
        <v>20</v>
      </c>
      <c r="Q21" s="814" t="e">
        <f t="shared" ca="1" si="2"/>
        <v>#N/A</v>
      </c>
      <c r="R21" s="806"/>
      <c r="S21" s="810"/>
      <c r="T21" s="810"/>
      <c r="U21" s="811"/>
      <c r="V21" s="811"/>
      <c r="W21" s="821"/>
      <c r="X21" s="839">
        <f t="shared" ca="1" si="6"/>
        <v>-43544</v>
      </c>
      <c r="Y21" s="847">
        <v>14</v>
      </c>
      <c r="Z21" s="842" t="s">
        <v>650</v>
      </c>
      <c r="AA21" s="843"/>
      <c r="AB21" s="811"/>
      <c r="AC21" s="811"/>
    </row>
    <row r="22" spans="1:29" ht="30" customHeight="1" thickTop="1" thickBot="1">
      <c r="A22" s="1391"/>
      <c r="B22" s="1391"/>
      <c r="C22" s="1403"/>
      <c r="D22" s="1038">
        <v>18</v>
      </c>
      <c r="E22" s="1038" t="s">
        <v>1061</v>
      </c>
      <c r="F22" s="1043" t="s">
        <v>1081</v>
      </c>
      <c r="G22" s="1043"/>
      <c r="H22" s="1044"/>
      <c r="I22" s="1395"/>
      <c r="J22" s="1042" t="s">
        <v>1242</v>
      </c>
      <c r="K22" s="1014" t="s">
        <v>1366</v>
      </c>
      <c r="L22" s="792" t="s">
        <v>1083</v>
      </c>
      <c r="N22" s="851"/>
      <c r="O22" s="812">
        <v>0</v>
      </c>
      <c r="P22" s="813">
        <f t="shared" si="5"/>
        <v>20</v>
      </c>
      <c r="Q22" s="814" t="e">
        <f t="shared" ca="1" si="2"/>
        <v>#N/A</v>
      </c>
      <c r="R22" s="806"/>
      <c r="S22" s="810"/>
      <c r="T22" s="810"/>
      <c r="U22" s="811"/>
      <c r="V22" s="811"/>
      <c r="W22" s="821"/>
      <c r="X22" s="839">
        <f t="shared" ca="1" si="6"/>
        <v>-43544</v>
      </c>
      <c r="Y22" s="847">
        <v>15</v>
      </c>
      <c r="Z22" s="842" t="s">
        <v>650</v>
      </c>
      <c r="AA22" s="843"/>
      <c r="AB22" s="811"/>
      <c r="AC22" s="801"/>
    </row>
    <row r="23" spans="1:29" ht="30" customHeight="1" thickTop="1" thickBot="1">
      <c r="A23" s="1391"/>
      <c r="B23" s="1391"/>
      <c r="C23" s="1390" t="s">
        <v>1084</v>
      </c>
      <c r="D23" s="1038">
        <v>19</v>
      </c>
      <c r="E23" s="1038" t="s">
        <v>1061</v>
      </c>
      <c r="F23" s="1043" t="s">
        <v>1085</v>
      </c>
      <c r="G23" s="1043"/>
      <c r="H23" s="1044"/>
      <c r="I23" s="1041" t="s">
        <v>1086</v>
      </c>
      <c r="J23" s="1042" t="s">
        <v>1090</v>
      </c>
      <c r="K23" s="1014" t="s">
        <v>1364</v>
      </c>
      <c r="L23" s="791"/>
      <c r="N23" s="850"/>
      <c r="O23" s="812">
        <v>0</v>
      </c>
      <c r="P23" s="813">
        <f>+$U$5+30+O23</f>
        <v>30</v>
      </c>
      <c r="Q23" s="814" t="e">
        <f t="shared" ca="1" si="2"/>
        <v>#N/A</v>
      </c>
      <c r="R23" s="816"/>
      <c r="S23" s="811"/>
      <c r="T23" s="811"/>
      <c r="U23" s="811"/>
      <c r="V23" s="810"/>
      <c r="W23" s="810"/>
      <c r="X23" s="839">
        <f t="shared" ca="1" si="6"/>
        <v>-43534</v>
      </c>
      <c r="Y23" s="848">
        <v>100</v>
      </c>
      <c r="Z23" s="844" t="s">
        <v>650</v>
      </c>
      <c r="AA23" s="845"/>
      <c r="AB23" s="811"/>
      <c r="AC23" s="811"/>
    </row>
    <row r="24" spans="1:29" ht="30" customHeight="1" thickTop="1" thickBot="1">
      <c r="A24" s="1391"/>
      <c r="B24" s="1391"/>
      <c r="C24" s="1391"/>
      <c r="D24" s="1038">
        <v>20</v>
      </c>
      <c r="E24" s="1038" t="s">
        <v>1061</v>
      </c>
      <c r="F24" s="1043" t="s">
        <v>1390</v>
      </c>
      <c r="G24" s="1043"/>
      <c r="H24" s="1044"/>
      <c r="I24" s="1393" t="s">
        <v>1451</v>
      </c>
      <c r="J24" s="1045" t="s">
        <v>1450</v>
      </c>
      <c r="K24" s="1014" t="s">
        <v>1366</v>
      </c>
      <c r="L24" s="791" t="s">
        <v>1087</v>
      </c>
      <c r="N24" s="850"/>
      <c r="O24" s="812">
        <v>0</v>
      </c>
      <c r="P24" s="823" t="s">
        <v>1198</v>
      </c>
      <c r="Q24" s="814"/>
      <c r="R24" s="816"/>
      <c r="S24" s="811"/>
      <c r="T24" s="811"/>
      <c r="U24" s="811"/>
      <c r="V24" s="810"/>
      <c r="W24" s="810"/>
      <c r="X24" s="817"/>
      <c r="Y24" s="821"/>
      <c r="Z24" s="818"/>
      <c r="AA24" s="811"/>
      <c r="AB24" s="811"/>
      <c r="AC24" s="811"/>
    </row>
    <row r="25" spans="1:29" ht="30" customHeight="1" thickTop="1" thickBot="1">
      <c r="A25" s="1391"/>
      <c r="B25" s="1391"/>
      <c r="C25" s="1391"/>
      <c r="D25" s="1038">
        <v>21</v>
      </c>
      <c r="E25" s="1038" t="s">
        <v>1061</v>
      </c>
      <c r="F25" s="1043" t="s">
        <v>1088</v>
      </c>
      <c r="G25" s="1043"/>
      <c r="H25" s="1044"/>
      <c r="I25" s="1394"/>
      <c r="J25" s="1042" t="s">
        <v>1246</v>
      </c>
      <c r="K25" s="1014" t="s">
        <v>1366</v>
      </c>
      <c r="L25" s="792" t="s">
        <v>1089</v>
      </c>
      <c r="N25" s="850"/>
      <c r="O25" s="812">
        <v>0</v>
      </c>
      <c r="P25" s="833" t="s">
        <v>1199</v>
      </c>
      <c r="Q25" s="814"/>
      <c r="R25" s="816"/>
      <c r="S25" s="811"/>
      <c r="T25" s="811"/>
      <c r="U25" s="811"/>
      <c r="V25" s="810"/>
      <c r="W25" s="810"/>
      <c r="X25" s="817"/>
      <c r="Y25" s="821"/>
      <c r="Z25" s="818"/>
      <c r="AA25" s="811"/>
      <c r="AB25" s="811"/>
      <c r="AC25" s="811"/>
    </row>
    <row r="26" spans="1:29" ht="30" customHeight="1" thickTop="1" thickBot="1">
      <c r="A26" s="1391"/>
      <c r="B26" s="1391"/>
      <c r="C26" s="1391"/>
      <c r="D26" s="1038">
        <v>22</v>
      </c>
      <c r="E26" s="1038" t="s">
        <v>1061</v>
      </c>
      <c r="F26" s="1043" t="s">
        <v>1391</v>
      </c>
      <c r="G26" s="1043"/>
      <c r="H26" s="1044"/>
      <c r="I26" s="1394"/>
      <c r="J26" s="1042" t="s">
        <v>1092</v>
      </c>
      <c r="K26" s="1014" t="s">
        <v>1366</v>
      </c>
      <c r="L26" s="791" t="s">
        <v>1480</v>
      </c>
      <c r="N26" s="850"/>
      <c r="O26" s="812">
        <v>0</v>
      </c>
      <c r="P26" s="833" t="s">
        <v>1199</v>
      </c>
      <c r="Q26" s="814"/>
      <c r="R26" s="816"/>
      <c r="S26" s="811"/>
      <c r="T26" s="811"/>
      <c r="U26" s="811"/>
      <c r="V26" s="810"/>
      <c r="W26" s="810"/>
      <c r="X26" s="817"/>
      <c r="Y26" s="821"/>
      <c r="Z26" s="818"/>
      <c r="AA26" s="811"/>
      <c r="AB26" s="811"/>
      <c r="AC26" s="811"/>
    </row>
    <row r="27" spans="1:29" ht="30" customHeight="1" thickTop="1" thickBot="1">
      <c r="A27" s="1391"/>
      <c r="B27" s="1391"/>
      <c r="C27" s="1392"/>
      <c r="D27" s="1038">
        <v>23</v>
      </c>
      <c r="E27" s="1038" t="s">
        <v>1061</v>
      </c>
      <c r="F27" s="1043" t="s">
        <v>1392</v>
      </c>
      <c r="G27" s="1043"/>
      <c r="H27" s="1044"/>
      <c r="I27" s="1395"/>
      <c r="J27" s="1042" t="s">
        <v>1094</v>
      </c>
      <c r="K27" s="1014" t="s">
        <v>1366</v>
      </c>
      <c r="L27" s="791" t="s">
        <v>1481</v>
      </c>
      <c r="N27" s="850"/>
      <c r="O27" s="812">
        <v>0</v>
      </c>
      <c r="P27" s="823" t="s">
        <v>1200</v>
      </c>
      <c r="Q27" s="814"/>
      <c r="R27" s="816"/>
      <c r="S27" s="811"/>
      <c r="T27" s="811"/>
      <c r="U27" s="811"/>
      <c r="V27" s="810"/>
      <c r="W27" s="810"/>
      <c r="X27" s="817"/>
      <c r="Y27" s="810"/>
      <c r="Z27" s="818"/>
      <c r="AA27" s="811"/>
      <c r="AB27" s="811"/>
      <c r="AC27" s="811"/>
    </row>
    <row r="28" spans="1:29" ht="39" customHeight="1" thickTop="1" thickBot="1">
      <c r="A28" s="1391"/>
      <c r="B28" s="1391"/>
      <c r="C28" s="1427" t="s">
        <v>1091</v>
      </c>
      <c r="D28" s="1038">
        <v>24</v>
      </c>
      <c r="E28" s="1038" t="s">
        <v>1061</v>
      </c>
      <c r="F28" s="1043" t="s">
        <v>896</v>
      </c>
      <c r="G28" s="1043"/>
      <c r="H28" s="1044"/>
      <c r="I28" s="1393" t="s">
        <v>1074</v>
      </c>
      <c r="J28" s="1042" t="s">
        <v>1097</v>
      </c>
      <c r="K28" s="1014" t="s">
        <v>1366</v>
      </c>
      <c r="L28" s="791"/>
      <c r="N28" s="850"/>
      <c r="O28" s="812">
        <v>0</v>
      </c>
      <c r="P28" s="813">
        <f>+$U$5+20+O28</f>
        <v>20</v>
      </c>
      <c r="Q28" s="814" t="e">
        <f t="shared" ref="Q28:Q37" ca="1" si="7">IF(N28*1&gt;1,"　",VLOOKUP($X28,$Y$5:$AE$36,2,TRUE))</f>
        <v>#N/A</v>
      </c>
      <c r="R28" s="806"/>
      <c r="S28" s="810"/>
      <c r="T28" s="810"/>
      <c r="U28" s="811"/>
      <c r="V28" s="811"/>
      <c r="W28" s="821"/>
      <c r="X28" s="829">
        <f t="shared" ref="X28:X37" ca="1" si="8">P28-TODAY()</f>
        <v>-43544</v>
      </c>
      <c r="Y28" s="810"/>
      <c r="Z28" s="818"/>
      <c r="AA28" s="811"/>
      <c r="AB28" s="811"/>
    </row>
    <row r="29" spans="1:29" ht="30" customHeight="1" thickTop="1" thickBot="1">
      <c r="A29" s="1391"/>
      <c r="B29" s="1391"/>
      <c r="C29" s="1428"/>
      <c r="D29" s="1038">
        <v>25</v>
      </c>
      <c r="E29" s="1038" t="s">
        <v>1061</v>
      </c>
      <c r="F29" s="1043" t="s">
        <v>1093</v>
      </c>
      <c r="G29" s="1043"/>
      <c r="H29" s="1044"/>
      <c r="I29" s="1394"/>
      <c r="J29" s="1042" t="s">
        <v>1099</v>
      </c>
      <c r="K29" s="1014" t="s">
        <v>1366</v>
      </c>
      <c r="L29" s="791" t="s">
        <v>1095</v>
      </c>
      <c r="N29" s="850"/>
      <c r="O29" s="812">
        <v>0</v>
      </c>
      <c r="P29" s="813">
        <f t="shared" ref="P29:P37" si="9">+$U$5+20+O29</f>
        <v>20</v>
      </c>
      <c r="Q29" s="814" t="e">
        <f t="shared" ca="1" si="7"/>
        <v>#N/A</v>
      </c>
      <c r="R29" s="806"/>
      <c r="S29" s="810"/>
      <c r="T29" s="810"/>
      <c r="U29" s="811"/>
      <c r="V29" s="811"/>
      <c r="W29" s="821"/>
      <c r="X29" s="829">
        <f t="shared" ca="1" si="8"/>
        <v>-43544</v>
      </c>
      <c r="Y29" s="810"/>
      <c r="Z29" s="818"/>
      <c r="AA29" s="811"/>
      <c r="AB29" s="811"/>
    </row>
    <row r="30" spans="1:29" ht="30" customHeight="1" thickTop="1" thickBot="1">
      <c r="A30" s="1391"/>
      <c r="B30" s="1391"/>
      <c r="C30" s="1428"/>
      <c r="D30" s="1038">
        <v>26</v>
      </c>
      <c r="E30" s="1038" t="s">
        <v>1061</v>
      </c>
      <c r="F30" s="1043" t="s">
        <v>1096</v>
      </c>
      <c r="G30" s="1043"/>
      <c r="H30" s="1044"/>
      <c r="I30" s="1394"/>
      <c r="J30" s="1045" t="s">
        <v>1103</v>
      </c>
      <c r="K30" s="1014" t="s">
        <v>1366</v>
      </c>
      <c r="L30" s="896" t="s">
        <v>1371</v>
      </c>
      <c r="N30" s="850"/>
      <c r="O30" s="812">
        <v>0</v>
      </c>
      <c r="P30" s="813">
        <f t="shared" si="9"/>
        <v>20</v>
      </c>
      <c r="Q30" s="814" t="e">
        <f t="shared" ca="1" si="7"/>
        <v>#N/A</v>
      </c>
      <c r="R30" s="806"/>
      <c r="S30" s="810"/>
      <c r="T30" s="810"/>
      <c r="U30" s="811"/>
      <c r="V30" s="811"/>
      <c r="W30" s="821"/>
      <c r="X30" s="829">
        <f t="shared" ca="1" si="8"/>
        <v>-43544</v>
      </c>
      <c r="Y30" s="810"/>
      <c r="Z30" s="818"/>
      <c r="AA30" s="811"/>
      <c r="AB30" s="811"/>
    </row>
    <row r="31" spans="1:29" ht="30" customHeight="1" thickTop="1" thickBot="1">
      <c r="A31" s="1391"/>
      <c r="B31" s="1391"/>
      <c r="C31" s="1428"/>
      <c r="D31" s="1038">
        <v>27</v>
      </c>
      <c r="E31" s="1038" t="s">
        <v>1061</v>
      </c>
      <c r="F31" s="1043" t="s">
        <v>1098</v>
      </c>
      <c r="G31" s="1043"/>
      <c r="H31" s="1044"/>
      <c r="I31" s="1395"/>
      <c r="J31" s="1045" t="s">
        <v>1243</v>
      </c>
      <c r="K31" s="1014" t="s">
        <v>1366</v>
      </c>
      <c r="L31" s="896" t="s">
        <v>1371</v>
      </c>
      <c r="N31" s="850"/>
      <c r="O31" s="812">
        <v>0</v>
      </c>
      <c r="P31" s="813">
        <f t="shared" si="9"/>
        <v>20</v>
      </c>
      <c r="Q31" s="814" t="e">
        <f t="shared" ca="1" si="7"/>
        <v>#N/A</v>
      </c>
      <c r="R31" s="806"/>
      <c r="S31" s="810"/>
      <c r="T31" s="810"/>
      <c r="U31" s="811"/>
      <c r="V31" s="811"/>
      <c r="W31" s="821"/>
      <c r="X31" s="829">
        <f t="shared" ca="1" si="8"/>
        <v>-43544</v>
      </c>
      <c r="Y31" s="810"/>
      <c r="Z31" s="818"/>
      <c r="AA31" s="811"/>
      <c r="AB31" s="811"/>
    </row>
    <row r="32" spans="1:29" ht="30" customHeight="1" thickTop="1" thickBot="1">
      <c r="A32" s="1391"/>
      <c r="B32" s="1391"/>
      <c r="C32" s="1390" t="s">
        <v>215</v>
      </c>
      <c r="D32" s="1038">
        <v>28</v>
      </c>
      <c r="E32" s="1038" t="s">
        <v>1061</v>
      </c>
      <c r="F32" s="1039" t="s">
        <v>1504</v>
      </c>
      <c r="G32" s="1039"/>
      <c r="H32" s="1040"/>
      <c r="I32" s="1041" t="s">
        <v>1100</v>
      </c>
      <c r="J32" s="1042" t="s">
        <v>1066</v>
      </c>
      <c r="K32" s="1014" t="s">
        <v>1366</v>
      </c>
      <c r="L32" s="791" t="s">
        <v>1101</v>
      </c>
      <c r="N32" s="850"/>
      <c r="O32" s="812">
        <v>0</v>
      </c>
      <c r="P32" s="813">
        <f>+$U$5+10+O32</f>
        <v>10</v>
      </c>
      <c r="Q32" s="814" t="e">
        <f t="shared" ca="1" si="7"/>
        <v>#N/A</v>
      </c>
      <c r="R32" s="806"/>
      <c r="S32" s="810"/>
      <c r="T32" s="810"/>
      <c r="U32" s="811"/>
      <c r="V32" s="811"/>
      <c r="W32" s="821"/>
      <c r="X32" s="829">
        <f t="shared" ca="1" si="8"/>
        <v>-43554</v>
      </c>
    </row>
    <row r="33" spans="1:24" ht="30" customHeight="1" thickTop="1" thickBot="1">
      <c r="A33" s="1391"/>
      <c r="B33" s="1391"/>
      <c r="C33" s="1391"/>
      <c r="D33" s="1038">
        <v>29</v>
      </c>
      <c r="E33" s="1038" t="s">
        <v>1061</v>
      </c>
      <c r="F33" s="1043" t="s">
        <v>1102</v>
      </c>
      <c r="G33" s="1043"/>
      <c r="H33" s="1044"/>
      <c r="I33" s="1429" t="s">
        <v>1074</v>
      </c>
      <c r="J33" s="1045" t="s">
        <v>1247</v>
      </c>
      <c r="K33" s="1014" t="s">
        <v>1364</v>
      </c>
      <c r="L33" s="792" t="s">
        <v>1104</v>
      </c>
      <c r="N33" s="850"/>
      <c r="O33" s="812">
        <v>0</v>
      </c>
      <c r="P33" s="813">
        <f t="shared" si="9"/>
        <v>20</v>
      </c>
      <c r="Q33" s="814" t="e">
        <f t="shared" ca="1" si="7"/>
        <v>#N/A</v>
      </c>
      <c r="R33" s="806"/>
      <c r="S33" s="810"/>
      <c r="T33" s="810"/>
      <c r="U33" s="811"/>
      <c r="V33" s="811"/>
      <c r="W33" s="821"/>
      <c r="X33" s="829">
        <f t="shared" ca="1" si="8"/>
        <v>-43544</v>
      </c>
    </row>
    <row r="34" spans="1:24" ht="30" customHeight="1" thickTop="1" thickBot="1">
      <c r="A34" s="1391"/>
      <c r="B34" s="1391"/>
      <c r="C34" s="1391"/>
      <c r="D34" s="1038">
        <v>30</v>
      </c>
      <c r="E34" s="1038" t="s">
        <v>1061</v>
      </c>
      <c r="F34" s="1043" t="s">
        <v>1105</v>
      </c>
      <c r="G34" s="1043"/>
      <c r="H34" s="1044"/>
      <c r="I34" s="1430"/>
      <c r="J34" s="1042" t="s">
        <v>1108</v>
      </c>
      <c r="K34" s="1014" t="s">
        <v>1364</v>
      </c>
      <c r="L34" s="791"/>
      <c r="N34" s="850"/>
      <c r="O34" s="812">
        <v>0</v>
      </c>
      <c r="P34" s="813">
        <f t="shared" si="9"/>
        <v>20</v>
      </c>
      <c r="Q34" s="814" t="e">
        <f t="shared" ca="1" si="7"/>
        <v>#N/A</v>
      </c>
      <c r="R34" s="806"/>
      <c r="S34" s="810"/>
      <c r="T34" s="810"/>
      <c r="U34" s="811"/>
      <c r="V34" s="811"/>
      <c r="W34" s="821"/>
      <c r="X34" s="829">
        <f t="shared" ca="1" si="8"/>
        <v>-43544</v>
      </c>
    </row>
    <row r="35" spans="1:24" ht="30" customHeight="1" thickTop="1" thickBot="1">
      <c r="A35" s="1391"/>
      <c r="B35" s="1391"/>
      <c r="C35" s="1391"/>
      <c r="D35" s="1038">
        <v>31</v>
      </c>
      <c r="E35" s="1038" t="s">
        <v>1061</v>
      </c>
      <c r="F35" s="1039" t="s">
        <v>1262</v>
      </c>
      <c r="G35" s="1046" t="s">
        <v>1263</v>
      </c>
      <c r="H35" s="1047" t="s">
        <v>1264</v>
      </c>
      <c r="I35" s="1430"/>
      <c r="J35" s="1042" t="s">
        <v>1115</v>
      </c>
      <c r="K35" s="1014" t="s">
        <v>1364</v>
      </c>
      <c r="L35" s="791" t="s">
        <v>1106</v>
      </c>
      <c r="N35" s="850"/>
      <c r="O35" s="812">
        <v>0</v>
      </c>
      <c r="P35" s="813">
        <f t="shared" si="9"/>
        <v>20</v>
      </c>
      <c r="Q35" s="814" t="e">
        <f t="shared" ca="1" si="7"/>
        <v>#N/A</v>
      </c>
      <c r="R35" s="806"/>
      <c r="S35" s="810"/>
      <c r="T35" s="810"/>
      <c r="U35" s="811"/>
      <c r="V35" s="811"/>
      <c r="W35" s="821"/>
      <c r="X35" s="829">
        <f t="shared" ca="1" si="8"/>
        <v>-43544</v>
      </c>
    </row>
    <row r="36" spans="1:24" ht="30" customHeight="1" thickTop="1" thickBot="1">
      <c r="A36" s="1391"/>
      <c r="B36" s="1391"/>
      <c r="C36" s="1391"/>
      <c r="D36" s="1038">
        <v>32</v>
      </c>
      <c r="E36" s="1038" t="s">
        <v>1061</v>
      </c>
      <c r="F36" s="1043" t="s">
        <v>1107</v>
      </c>
      <c r="G36" s="1043"/>
      <c r="H36" s="1044"/>
      <c r="I36" s="1430"/>
      <c r="J36" s="1042" t="s">
        <v>1122</v>
      </c>
      <c r="K36" s="1014" t="s">
        <v>1366</v>
      </c>
      <c r="L36" s="791" t="s">
        <v>1109</v>
      </c>
      <c r="N36" s="850"/>
      <c r="O36" s="812">
        <v>0</v>
      </c>
      <c r="P36" s="813">
        <f t="shared" si="9"/>
        <v>20</v>
      </c>
      <c r="Q36" s="814" t="e">
        <f t="shared" ca="1" si="7"/>
        <v>#N/A</v>
      </c>
      <c r="R36" s="806"/>
      <c r="S36" s="810"/>
      <c r="T36" s="810"/>
      <c r="U36" s="811"/>
      <c r="V36" s="811"/>
      <c r="W36" s="821"/>
      <c r="X36" s="829">
        <f t="shared" ca="1" si="8"/>
        <v>-43544</v>
      </c>
    </row>
    <row r="37" spans="1:24" ht="30" customHeight="1" thickTop="1" thickBot="1">
      <c r="A37" s="1392"/>
      <c r="B37" s="1392"/>
      <c r="C37" s="1392"/>
      <c r="D37" s="1038">
        <v>33</v>
      </c>
      <c r="E37" s="1038" t="s">
        <v>1061</v>
      </c>
      <c r="F37" s="1039" t="s">
        <v>1110</v>
      </c>
      <c r="G37" s="1039"/>
      <c r="H37" s="1040"/>
      <c r="I37" s="1431"/>
      <c r="J37" s="1042" t="s">
        <v>1066</v>
      </c>
      <c r="K37" s="1014" t="s">
        <v>1364</v>
      </c>
      <c r="L37" s="791" t="s">
        <v>1203</v>
      </c>
      <c r="N37" s="850"/>
      <c r="O37" s="812">
        <v>0</v>
      </c>
      <c r="P37" s="813">
        <f t="shared" si="9"/>
        <v>20</v>
      </c>
      <c r="Q37" s="814" t="e">
        <f t="shared" ca="1" si="7"/>
        <v>#N/A</v>
      </c>
      <c r="R37" s="806"/>
      <c r="S37" s="810"/>
      <c r="T37" s="810"/>
      <c r="U37" s="811"/>
      <c r="V37" s="811"/>
      <c r="W37" s="821"/>
      <c r="X37" s="829">
        <f t="shared" ca="1" si="8"/>
        <v>-43544</v>
      </c>
    </row>
    <row r="38" spans="1:24" ht="30" customHeight="1" thickTop="1">
      <c r="A38" s="1404" t="s">
        <v>1111</v>
      </c>
      <c r="B38" s="1404" t="s">
        <v>1071</v>
      </c>
      <c r="C38" s="1404" t="s">
        <v>1112</v>
      </c>
      <c r="D38" s="1048">
        <v>34</v>
      </c>
      <c r="E38" s="1048" t="s">
        <v>1061</v>
      </c>
      <c r="F38" s="1049" t="s">
        <v>1113</v>
      </c>
      <c r="G38" s="1049"/>
      <c r="H38" s="1050"/>
      <c r="I38" s="1051" t="s">
        <v>1114</v>
      </c>
      <c r="J38" s="1052" t="s">
        <v>1125</v>
      </c>
      <c r="K38" s="1014" t="s">
        <v>1364</v>
      </c>
      <c r="L38" s="791"/>
      <c r="N38" s="830"/>
      <c r="P38" s="820" t="s">
        <v>695</v>
      </c>
    </row>
    <row r="39" spans="1:24" ht="39.75" customHeight="1">
      <c r="A39" s="1405"/>
      <c r="B39" s="1405"/>
      <c r="C39" s="1405"/>
      <c r="D39" s="1048">
        <v>35</v>
      </c>
      <c r="E39" s="1048" t="s">
        <v>1061</v>
      </c>
      <c r="F39" s="1049" t="s">
        <v>1239</v>
      </c>
      <c r="G39" s="1049"/>
      <c r="H39" s="1050"/>
      <c r="I39" s="1051" t="s">
        <v>1116</v>
      </c>
      <c r="J39" s="1052" t="s">
        <v>1075</v>
      </c>
      <c r="K39" s="1014" t="s">
        <v>1366</v>
      </c>
      <c r="L39" s="791" t="s">
        <v>1369</v>
      </c>
      <c r="N39" s="831"/>
      <c r="P39" s="1441" t="s">
        <v>1197</v>
      </c>
      <c r="Q39" s="1441"/>
      <c r="R39" s="1441"/>
    </row>
    <row r="40" spans="1:24" ht="30" customHeight="1">
      <c r="A40" s="1406"/>
      <c r="B40" s="1406"/>
      <c r="C40" s="1406"/>
      <c r="D40" s="1048">
        <v>36</v>
      </c>
      <c r="E40" s="1048" t="s">
        <v>1061</v>
      </c>
      <c r="F40" s="1053" t="s">
        <v>1117</v>
      </c>
      <c r="G40" s="1053"/>
      <c r="H40" s="1054"/>
      <c r="I40" s="1051" t="s">
        <v>1118</v>
      </c>
      <c r="J40" s="1052" t="s">
        <v>1066</v>
      </c>
      <c r="K40" s="1014" t="s">
        <v>1366</v>
      </c>
      <c r="L40" s="791" t="s">
        <v>1119</v>
      </c>
      <c r="N40" s="831"/>
      <c r="P40" s="1441"/>
      <c r="Q40" s="1441"/>
      <c r="R40" s="1441"/>
    </row>
    <row r="41" spans="1:24" ht="30" customHeight="1">
      <c r="A41" s="1404" t="s">
        <v>1111</v>
      </c>
      <c r="B41" s="1404" t="s">
        <v>1071</v>
      </c>
      <c r="C41" s="1400" t="s">
        <v>1120</v>
      </c>
      <c r="D41" s="1048">
        <v>37</v>
      </c>
      <c r="E41" s="1048" t="s">
        <v>1061</v>
      </c>
      <c r="F41" s="1049" t="s">
        <v>1253</v>
      </c>
      <c r="G41" s="1049"/>
      <c r="H41" s="1050"/>
      <c r="I41" s="1051" t="s">
        <v>1121</v>
      </c>
      <c r="J41" s="1052" t="s">
        <v>1130</v>
      </c>
      <c r="K41" s="1014" t="s">
        <v>1364</v>
      </c>
      <c r="L41" s="791"/>
      <c r="N41" s="831"/>
      <c r="P41" s="1441"/>
      <c r="Q41" s="1441"/>
      <c r="R41" s="1441"/>
    </row>
    <row r="42" spans="1:24" ht="30" customHeight="1">
      <c r="A42" s="1405"/>
      <c r="B42" s="1405"/>
      <c r="C42" s="1402"/>
      <c r="D42" s="1048">
        <v>38</v>
      </c>
      <c r="E42" s="1048" t="s">
        <v>1061</v>
      </c>
      <c r="F42" s="1049" t="s">
        <v>1123</v>
      </c>
      <c r="G42" s="1049"/>
      <c r="H42" s="1050"/>
      <c r="I42" s="1051" t="s">
        <v>1124</v>
      </c>
      <c r="J42" s="1052" t="s">
        <v>1132</v>
      </c>
      <c r="K42" s="1014" t="s">
        <v>1366</v>
      </c>
      <c r="L42" s="791" t="s">
        <v>1126</v>
      </c>
      <c r="N42" s="831"/>
      <c r="P42" s="1441"/>
      <c r="Q42" s="1441"/>
      <c r="R42" s="1441"/>
    </row>
    <row r="43" spans="1:24" ht="53.25" customHeight="1">
      <c r="A43" s="1405"/>
      <c r="B43" s="1405"/>
      <c r="C43" s="1055" t="s">
        <v>1127</v>
      </c>
      <c r="D43" s="1048">
        <v>39</v>
      </c>
      <c r="E43" s="1048" t="s">
        <v>1061</v>
      </c>
      <c r="F43" s="1049" t="s">
        <v>1128</v>
      </c>
      <c r="G43" s="1049"/>
      <c r="H43" s="1050"/>
      <c r="I43" s="1051" t="s">
        <v>1129</v>
      </c>
      <c r="J43" s="1052" t="s">
        <v>1136</v>
      </c>
      <c r="K43" s="1014" t="s">
        <v>1364</v>
      </c>
      <c r="L43" s="791"/>
      <c r="N43" s="831"/>
      <c r="P43" s="809" t="s">
        <v>1196</v>
      </c>
    </row>
    <row r="44" spans="1:24" ht="30" customHeight="1">
      <c r="A44" s="1405"/>
      <c r="B44" s="1405"/>
      <c r="C44" s="1400" t="s">
        <v>215</v>
      </c>
      <c r="D44" s="1048">
        <v>40</v>
      </c>
      <c r="E44" s="1048" t="s">
        <v>1061</v>
      </c>
      <c r="F44" s="1398" t="s">
        <v>1254</v>
      </c>
      <c r="G44" s="1398"/>
      <c r="H44" s="1399"/>
      <c r="I44" s="1051" t="s">
        <v>1131</v>
      </c>
      <c r="J44" s="1052" t="s">
        <v>1140</v>
      </c>
      <c r="K44" s="1014" t="s">
        <v>1366</v>
      </c>
      <c r="L44" s="791" t="s">
        <v>1133</v>
      </c>
      <c r="N44" s="831"/>
      <c r="P44" s="809"/>
    </row>
    <row r="45" spans="1:24" ht="30" customHeight="1">
      <c r="A45" s="1405"/>
      <c r="B45" s="1405"/>
      <c r="C45" s="1401"/>
      <c r="D45" s="1048">
        <v>41</v>
      </c>
      <c r="E45" s="1048" t="s">
        <v>1061</v>
      </c>
      <c r="F45" s="1049" t="s">
        <v>1134</v>
      </c>
      <c r="G45" s="1049"/>
      <c r="H45" s="1050"/>
      <c r="I45" s="1051" t="s">
        <v>1135</v>
      </c>
      <c r="J45" s="1052" t="s">
        <v>1142</v>
      </c>
      <c r="K45" s="1014" t="s">
        <v>1366</v>
      </c>
      <c r="L45" s="791" t="s">
        <v>1137</v>
      </c>
      <c r="N45" s="831"/>
      <c r="P45" s="809"/>
    </row>
    <row r="46" spans="1:24" ht="30" customHeight="1">
      <c r="A46" s="1405"/>
      <c r="B46" s="1405"/>
      <c r="C46" s="1401"/>
      <c r="D46" s="1048">
        <v>42</v>
      </c>
      <c r="E46" s="1048" t="s">
        <v>1061</v>
      </c>
      <c r="F46" s="1049" t="s">
        <v>1138</v>
      </c>
      <c r="G46" s="1049"/>
      <c r="H46" s="1050"/>
      <c r="I46" s="1051" t="s">
        <v>1139</v>
      </c>
      <c r="J46" s="1052" t="s">
        <v>1156</v>
      </c>
      <c r="K46" s="1014" t="s">
        <v>1366</v>
      </c>
      <c r="L46" s="791" t="s">
        <v>1257</v>
      </c>
      <c r="N46" s="831"/>
      <c r="P46" s="809"/>
    </row>
    <row r="47" spans="1:24" ht="30" customHeight="1">
      <c r="A47" s="1406"/>
      <c r="B47" s="1406"/>
      <c r="C47" s="1402"/>
      <c r="D47" s="1048">
        <v>43</v>
      </c>
      <c r="E47" s="1048" t="s">
        <v>1061</v>
      </c>
      <c r="F47" s="1049" t="s">
        <v>1014</v>
      </c>
      <c r="G47" s="1049"/>
      <c r="H47" s="1050"/>
      <c r="I47" s="1051" t="s">
        <v>1141</v>
      </c>
      <c r="J47" s="1052" t="s">
        <v>1164</v>
      </c>
      <c r="K47" s="1014" t="s">
        <v>1366</v>
      </c>
      <c r="L47" s="791" t="s">
        <v>1143</v>
      </c>
      <c r="N47" s="831"/>
      <c r="P47" s="809"/>
    </row>
    <row r="48" spans="1:24" ht="60" customHeight="1">
      <c r="A48" s="1404" t="s">
        <v>1144</v>
      </c>
      <c r="B48" s="1455" t="s">
        <v>1051</v>
      </c>
      <c r="C48" s="1456"/>
      <c r="D48" s="1048">
        <v>44</v>
      </c>
      <c r="E48" s="1048" t="s">
        <v>1061</v>
      </c>
      <c r="F48" s="1053" t="s">
        <v>1145</v>
      </c>
      <c r="G48" s="1053"/>
      <c r="H48" s="1054"/>
      <c r="I48" s="1051"/>
      <c r="J48" s="1052" t="s">
        <v>1066</v>
      </c>
      <c r="K48" s="1014" t="s">
        <v>1366</v>
      </c>
      <c r="L48" s="791" t="s">
        <v>1146</v>
      </c>
      <c r="N48" s="831"/>
      <c r="P48" s="809" t="s">
        <v>1197</v>
      </c>
    </row>
    <row r="49" spans="1:36" ht="93" customHeight="1">
      <c r="A49" s="1405"/>
      <c r="B49" s="1407" t="s">
        <v>1071</v>
      </c>
      <c r="C49" s="1408"/>
      <c r="D49" s="1048">
        <v>45</v>
      </c>
      <c r="E49" s="1048" t="s">
        <v>1061</v>
      </c>
      <c r="F49" s="1444" t="s">
        <v>1261</v>
      </c>
      <c r="G49" s="1444"/>
      <c r="H49" s="1445"/>
      <c r="I49" s="1413" t="s">
        <v>1147</v>
      </c>
      <c r="J49" s="1052" t="s">
        <v>1066</v>
      </c>
      <c r="K49" s="1014" t="s">
        <v>1366</v>
      </c>
      <c r="L49" s="791" t="s">
        <v>1148</v>
      </c>
      <c r="N49" s="831"/>
    </row>
    <row r="50" spans="1:36" ht="45" customHeight="1" thickBot="1">
      <c r="A50" s="1405"/>
      <c r="B50" s="1409"/>
      <c r="C50" s="1410"/>
      <c r="D50" s="1048">
        <v>46</v>
      </c>
      <c r="E50" s="1048" t="s">
        <v>1061</v>
      </c>
      <c r="F50" s="1056" t="s">
        <v>1149</v>
      </c>
      <c r="G50" s="1056"/>
      <c r="H50" s="1057"/>
      <c r="I50" s="1414"/>
      <c r="J50" s="1052" t="s">
        <v>1066</v>
      </c>
      <c r="K50" s="1014" t="s">
        <v>1366</v>
      </c>
      <c r="L50" s="791" t="s">
        <v>1150</v>
      </c>
      <c r="N50" s="832"/>
    </row>
    <row r="51" spans="1:36" ht="75" customHeight="1" thickTop="1" thickBot="1">
      <c r="A51" s="1406"/>
      <c r="B51" s="1411"/>
      <c r="C51" s="1412"/>
      <c r="D51" s="1281">
        <v>47</v>
      </c>
      <c r="E51" s="1048" t="s">
        <v>1061</v>
      </c>
      <c r="F51" s="1053" t="s">
        <v>1503</v>
      </c>
      <c r="G51" s="1053"/>
      <c r="H51" s="1054"/>
      <c r="I51" s="1051" t="s">
        <v>1151</v>
      </c>
      <c r="J51" s="1052" t="s">
        <v>1066</v>
      </c>
      <c r="K51" s="1014" t="s">
        <v>1366</v>
      </c>
      <c r="L51" s="791" t="s">
        <v>1501</v>
      </c>
      <c r="N51" s="850"/>
      <c r="O51" s="812">
        <v>0</v>
      </c>
      <c r="P51" s="813">
        <f>+$U$5+20+O51</f>
        <v>20</v>
      </c>
      <c r="Q51" s="814" t="e">
        <f ca="1">IF(N51*1&gt;1,"　",VLOOKUP($X51,$Y$5:$AE$36,2,TRUE))</f>
        <v>#N/A</v>
      </c>
      <c r="R51" s="806"/>
      <c r="S51" s="810"/>
      <c r="T51" s="810"/>
      <c r="U51" s="811"/>
      <c r="V51" s="811"/>
      <c r="W51" s="821"/>
      <c r="X51" s="829">
        <f ca="1">P51-TODAY()</f>
        <v>-43544</v>
      </c>
    </row>
    <row r="52" spans="1:36" ht="30" customHeight="1" thickTop="1">
      <c r="A52" s="1415" t="s">
        <v>1152</v>
      </c>
      <c r="B52" s="1415" t="s">
        <v>1071</v>
      </c>
      <c r="C52" s="1415" t="s">
        <v>1153</v>
      </c>
      <c r="D52" s="1278">
        <v>48</v>
      </c>
      <c r="E52" s="1058" t="s">
        <v>1061</v>
      </c>
      <c r="F52" s="1059" t="s">
        <v>1154</v>
      </c>
      <c r="G52" s="1059"/>
      <c r="H52" s="1060"/>
      <c r="I52" s="1418" t="s">
        <v>1155</v>
      </c>
      <c r="J52" s="1061" t="s">
        <v>1166</v>
      </c>
      <c r="K52" s="1014" t="s">
        <v>1364</v>
      </c>
      <c r="L52" s="791"/>
      <c r="N52" s="1438"/>
    </row>
    <row r="53" spans="1:36" ht="30" customHeight="1">
      <c r="A53" s="1416"/>
      <c r="B53" s="1416"/>
      <c r="C53" s="1416"/>
      <c r="D53" s="1279"/>
      <c r="E53" s="1062"/>
      <c r="F53" s="1442" t="s">
        <v>1157</v>
      </c>
      <c r="G53" s="1063"/>
      <c r="H53" s="1064"/>
      <c r="I53" s="1419"/>
      <c r="J53" s="1396" t="s">
        <v>1066</v>
      </c>
      <c r="K53" s="1452" t="s">
        <v>1364</v>
      </c>
      <c r="L53" s="793" t="s">
        <v>1158</v>
      </c>
      <c r="N53" s="1438"/>
    </row>
    <row r="54" spans="1:36" ht="30" customHeight="1">
      <c r="A54" s="1416"/>
      <c r="B54" s="1416"/>
      <c r="C54" s="1416"/>
      <c r="D54" s="1279"/>
      <c r="E54" s="1065"/>
      <c r="F54" s="1443"/>
      <c r="G54" s="1066"/>
      <c r="H54" s="1067"/>
      <c r="I54" s="1419"/>
      <c r="J54" s="1397"/>
      <c r="K54" s="1453"/>
      <c r="L54" s="793" t="s">
        <v>1159</v>
      </c>
      <c r="N54" s="1438"/>
    </row>
    <row r="55" spans="1:36" ht="30" customHeight="1">
      <c r="A55" s="1416"/>
      <c r="B55" s="1416"/>
      <c r="C55" s="1416"/>
      <c r="D55" s="1279"/>
      <c r="E55" s="1065" t="s">
        <v>1061</v>
      </c>
      <c r="F55" s="1443"/>
      <c r="G55" s="1066"/>
      <c r="H55" s="1067"/>
      <c r="I55" s="1419"/>
      <c r="J55" s="1397"/>
      <c r="K55" s="1453"/>
      <c r="L55" s="793" t="s">
        <v>1160</v>
      </c>
      <c r="N55" s="1438"/>
    </row>
    <row r="56" spans="1:36" ht="30" customHeight="1">
      <c r="A56" s="1416"/>
      <c r="B56" s="1416"/>
      <c r="C56" s="1416"/>
      <c r="D56" s="1280"/>
      <c r="E56" s="1065"/>
      <c r="F56" s="1443"/>
      <c r="G56" s="1066"/>
      <c r="H56" s="1067"/>
      <c r="I56" s="1419"/>
      <c r="J56" s="1397"/>
      <c r="K56" s="1453"/>
      <c r="L56" s="793" t="s">
        <v>1161</v>
      </c>
      <c r="N56" s="1438"/>
      <c r="P56" s="1441" t="s">
        <v>1197</v>
      </c>
      <c r="Q56" s="1441"/>
      <c r="R56" s="1441"/>
    </row>
    <row r="57" spans="1:36" ht="30" customHeight="1">
      <c r="A57" s="1416"/>
      <c r="B57" s="1416"/>
      <c r="C57" s="1416"/>
      <c r="D57" s="1058">
        <v>49</v>
      </c>
      <c r="E57" s="1065"/>
      <c r="F57" s="1443"/>
      <c r="G57" s="1068"/>
      <c r="H57" s="1069"/>
      <c r="I57" s="1419"/>
      <c r="J57" s="1397"/>
      <c r="K57" s="1454"/>
      <c r="L57" s="793" t="s">
        <v>1162</v>
      </c>
      <c r="N57" s="1438"/>
      <c r="P57" s="1441"/>
      <c r="Q57" s="1441"/>
      <c r="R57" s="1441"/>
    </row>
    <row r="58" spans="1:36" ht="30" customHeight="1">
      <c r="A58" s="1416"/>
      <c r="B58" s="1416"/>
      <c r="C58" s="1421" t="s">
        <v>1091</v>
      </c>
      <c r="D58" s="1058">
        <v>50</v>
      </c>
      <c r="E58" s="1058" t="s">
        <v>1061</v>
      </c>
      <c r="F58" s="1059" t="s">
        <v>1163</v>
      </c>
      <c r="G58" s="1059"/>
      <c r="H58" s="1060"/>
      <c r="I58" s="1419"/>
      <c r="J58" s="1061" t="s">
        <v>1174</v>
      </c>
      <c r="K58" s="1014" t="s">
        <v>1366</v>
      </c>
      <c r="L58" s="791" t="s">
        <v>1165</v>
      </c>
      <c r="N58" s="1438"/>
    </row>
    <row r="59" spans="1:36" ht="30" customHeight="1">
      <c r="A59" s="1416"/>
      <c r="B59" s="1416"/>
      <c r="C59" s="1422"/>
      <c r="D59" s="1058">
        <v>51</v>
      </c>
      <c r="E59" s="1058" t="s">
        <v>1061</v>
      </c>
      <c r="F59" s="1059" t="s">
        <v>993</v>
      </c>
      <c r="G59" s="1059"/>
      <c r="H59" s="1060"/>
      <c r="I59" s="1419"/>
      <c r="J59" s="1061" t="s">
        <v>1182</v>
      </c>
      <c r="K59" s="1014" t="s">
        <v>1366</v>
      </c>
      <c r="L59" s="896" t="s">
        <v>1371</v>
      </c>
      <c r="N59" s="1438"/>
    </row>
    <row r="60" spans="1:36" ht="30" customHeight="1">
      <c r="A60" s="1416"/>
      <c r="B60" s="1416"/>
      <c r="C60" s="1422"/>
      <c r="D60" s="1058">
        <v>52</v>
      </c>
      <c r="E60" s="1058" t="s">
        <v>1061</v>
      </c>
      <c r="F60" s="1059" t="s">
        <v>1167</v>
      </c>
      <c r="G60" s="1059"/>
      <c r="H60" s="1060"/>
      <c r="I60" s="1419"/>
      <c r="J60" s="1061" t="s">
        <v>1193</v>
      </c>
      <c r="K60" s="1014" t="s">
        <v>1366</v>
      </c>
      <c r="L60" s="896" t="s">
        <v>1371</v>
      </c>
      <c r="N60" s="1438"/>
    </row>
    <row r="61" spans="1:36" ht="30" customHeight="1">
      <c r="A61" s="1416"/>
      <c r="B61" s="1416"/>
      <c r="C61" s="1422"/>
      <c r="D61" s="1058">
        <v>53</v>
      </c>
      <c r="E61" s="1058" t="s">
        <v>1061</v>
      </c>
      <c r="F61" s="1059" t="s">
        <v>1168</v>
      </c>
      <c r="G61" s="1059"/>
      <c r="H61" s="1060"/>
      <c r="I61" s="1420"/>
      <c r="J61" s="1061" t="s">
        <v>1194</v>
      </c>
      <c r="K61" s="1014" t="s">
        <v>1366</v>
      </c>
      <c r="L61" s="896" t="s">
        <v>1371</v>
      </c>
      <c r="N61" s="1438"/>
    </row>
    <row r="62" spans="1:36" ht="30" customHeight="1" thickBot="1">
      <c r="A62" s="1416"/>
      <c r="B62" s="1416"/>
      <c r="C62" s="1422"/>
      <c r="D62" s="1058">
        <v>54</v>
      </c>
      <c r="E62" s="1058" t="s">
        <v>1061</v>
      </c>
      <c r="F62" s="1070" t="s">
        <v>1169</v>
      </c>
      <c r="G62" s="1070"/>
      <c r="H62" s="1071"/>
      <c r="I62" s="1072" t="s">
        <v>1170</v>
      </c>
      <c r="J62" s="1061" t="s">
        <v>1066</v>
      </c>
      <c r="K62" s="1014" t="s">
        <v>1366</v>
      </c>
      <c r="L62" s="791" t="s">
        <v>1171</v>
      </c>
      <c r="N62" s="832"/>
      <c r="AC62" s="824"/>
      <c r="AD62" s="824"/>
      <c r="AE62" s="824"/>
      <c r="AF62" s="824"/>
      <c r="AG62" s="824"/>
      <c r="AH62" s="824"/>
      <c r="AI62" s="824"/>
      <c r="AJ62" s="824"/>
    </row>
    <row r="63" spans="1:36" ht="30" customHeight="1" thickTop="1" thickBot="1">
      <c r="A63" s="1416"/>
      <c r="B63" s="1446" t="s">
        <v>215</v>
      </c>
      <c r="C63" s="1447"/>
      <c r="D63" s="1058">
        <v>55</v>
      </c>
      <c r="E63" s="1058" t="s">
        <v>1061</v>
      </c>
      <c r="F63" s="1070" t="s">
        <v>1502</v>
      </c>
      <c r="G63" s="1070"/>
      <c r="H63" s="1071"/>
      <c r="I63" s="1072" t="s">
        <v>1172</v>
      </c>
      <c r="J63" s="1061" t="s">
        <v>1066</v>
      </c>
      <c r="K63" s="1014" t="s">
        <v>1366</v>
      </c>
      <c r="L63" s="791" t="s">
        <v>1101</v>
      </c>
      <c r="N63" s="850"/>
      <c r="O63" s="812">
        <v>0</v>
      </c>
      <c r="P63" s="813">
        <f>+$U$5+20+O63</f>
        <v>20</v>
      </c>
      <c r="Q63" s="814" t="e">
        <f ca="1">IF(N63*1&gt;1,"　",VLOOKUP($X63,$Y$5:$AE$36,2,TRUE))</f>
        <v>#N/A</v>
      </c>
      <c r="R63" s="806"/>
      <c r="S63" s="810"/>
      <c r="T63" s="810"/>
      <c r="U63" s="811"/>
      <c r="V63" s="811"/>
      <c r="W63" s="821"/>
      <c r="X63" s="817">
        <f ca="1">P63-TODAY()</f>
        <v>-43544</v>
      </c>
      <c r="AC63" s="824"/>
      <c r="AD63" s="824"/>
      <c r="AE63" s="824"/>
      <c r="AF63" s="824"/>
      <c r="AG63" s="824"/>
      <c r="AH63" s="824"/>
      <c r="AI63" s="824"/>
      <c r="AJ63" s="824"/>
    </row>
    <row r="64" spans="1:36" ht="30" customHeight="1" thickTop="1">
      <c r="A64" s="1416"/>
      <c r="B64" s="1448"/>
      <c r="C64" s="1449"/>
      <c r="D64" s="1058">
        <v>56</v>
      </c>
      <c r="E64" s="1058" t="s">
        <v>1061</v>
      </c>
      <c r="F64" s="1059" t="s">
        <v>1255</v>
      </c>
      <c r="G64" s="1059"/>
      <c r="H64" s="1060"/>
      <c r="I64" s="1418" t="s">
        <v>1173</v>
      </c>
      <c r="J64" s="1061" t="s">
        <v>1248</v>
      </c>
      <c r="K64" s="1014" t="s">
        <v>1366</v>
      </c>
      <c r="L64" s="791" t="s">
        <v>1175</v>
      </c>
      <c r="N64" s="830"/>
      <c r="AC64" s="824"/>
      <c r="AD64" s="824"/>
      <c r="AE64" s="824"/>
      <c r="AF64" s="824"/>
      <c r="AG64" s="824"/>
      <c r="AH64" s="824"/>
      <c r="AI64" s="824"/>
      <c r="AJ64" s="824"/>
    </row>
    <row r="65" spans="1:52" ht="30" customHeight="1">
      <c r="A65" s="1416"/>
      <c r="B65" s="1448"/>
      <c r="C65" s="1449"/>
      <c r="D65" s="1058">
        <v>57</v>
      </c>
      <c r="E65" s="1058" t="s">
        <v>1061</v>
      </c>
      <c r="F65" s="1070" t="s">
        <v>1176</v>
      </c>
      <c r="G65" s="1070"/>
      <c r="H65" s="1071"/>
      <c r="I65" s="1419"/>
      <c r="J65" s="1061" t="s">
        <v>1066</v>
      </c>
      <c r="K65" s="1014" t="s">
        <v>1366</v>
      </c>
      <c r="L65" s="791" t="s">
        <v>1372</v>
      </c>
      <c r="N65" s="831"/>
      <c r="AC65" s="824"/>
      <c r="AD65" s="824"/>
      <c r="AE65" s="824"/>
      <c r="AF65" s="824"/>
      <c r="AG65" s="824"/>
      <c r="AH65" s="824"/>
      <c r="AI65" s="824"/>
      <c r="AJ65" s="824"/>
    </row>
    <row r="66" spans="1:52" ht="30" customHeight="1">
      <c r="A66" s="1416"/>
      <c r="B66" s="1448"/>
      <c r="C66" s="1449"/>
      <c r="D66" s="1058">
        <v>58</v>
      </c>
      <c r="E66" s="1058" t="s">
        <v>1061</v>
      </c>
      <c r="F66" s="1070" t="s">
        <v>1177</v>
      </c>
      <c r="G66" s="1070"/>
      <c r="H66" s="1071"/>
      <c r="I66" s="1419"/>
      <c r="J66" s="1061" t="s">
        <v>1066</v>
      </c>
      <c r="K66" s="1014" t="s">
        <v>1366</v>
      </c>
      <c r="L66" s="791" t="s">
        <v>1178</v>
      </c>
      <c r="N66" s="831"/>
      <c r="AC66" s="824"/>
      <c r="AD66" s="824"/>
      <c r="AE66" s="824"/>
      <c r="AF66" s="824"/>
      <c r="AG66" s="824"/>
      <c r="AH66" s="824"/>
      <c r="AI66" s="824"/>
      <c r="AJ66" s="824"/>
    </row>
    <row r="67" spans="1:52" ht="30" customHeight="1">
      <c r="A67" s="1416"/>
      <c r="B67" s="1448"/>
      <c r="C67" s="1449"/>
      <c r="D67" s="1058">
        <v>59</v>
      </c>
      <c r="E67" s="1058" t="s">
        <v>1061</v>
      </c>
      <c r="F67" s="1070" t="s">
        <v>1179</v>
      </c>
      <c r="G67" s="1070"/>
      <c r="H67" s="1071"/>
      <c r="I67" s="1419"/>
      <c r="J67" s="1061" t="s">
        <v>1066</v>
      </c>
      <c r="K67" s="1014" t="s">
        <v>1364</v>
      </c>
      <c r="L67" s="1439" t="s">
        <v>1180</v>
      </c>
      <c r="N67" s="831"/>
      <c r="AC67" s="824"/>
      <c r="AD67" s="824"/>
      <c r="AE67" s="824"/>
      <c r="AF67" s="824"/>
      <c r="AG67" s="824"/>
      <c r="AH67" s="824"/>
      <c r="AI67" s="824"/>
      <c r="AJ67" s="824"/>
    </row>
    <row r="68" spans="1:52" ht="30" customHeight="1">
      <c r="A68" s="1417"/>
      <c r="B68" s="1450"/>
      <c r="C68" s="1451"/>
      <c r="D68" s="1058">
        <v>60</v>
      </c>
      <c r="E68" s="1058" t="s">
        <v>1061</v>
      </c>
      <c r="F68" s="1059" t="s">
        <v>1181</v>
      </c>
      <c r="G68" s="1059"/>
      <c r="H68" s="1060"/>
      <c r="I68" s="1420"/>
      <c r="J68" s="1061" t="s">
        <v>1249</v>
      </c>
      <c r="K68" s="1014" t="s">
        <v>1364</v>
      </c>
      <c r="L68" s="1440"/>
      <c r="N68" s="831"/>
      <c r="AC68" s="824"/>
      <c r="AD68" s="824"/>
      <c r="AE68" s="824"/>
      <c r="AF68" s="824"/>
      <c r="AG68" s="824"/>
      <c r="AH68" s="824"/>
      <c r="AI68" s="824"/>
      <c r="AJ68" s="824"/>
    </row>
    <row r="69" spans="1:52" s="794" customFormat="1" ht="15" customHeight="1">
      <c r="C69" s="795" t="s">
        <v>1183</v>
      </c>
      <c r="D69" s="795" t="s">
        <v>1259</v>
      </c>
      <c r="E69" s="795"/>
      <c r="F69" s="795"/>
      <c r="G69" s="795"/>
      <c r="H69" s="795"/>
      <c r="I69" s="795"/>
      <c r="L69" s="795"/>
      <c r="M69" s="824"/>
      <c r="N69" s="800"/>
      <c r="O69" s="800"/>
      <c r="P69" s="800"/>
      <c r="Q69" s="800"/>
      <c r="R69" s="800"/>
      <c r="S69" s="801"/>
      <c r="T69" s="801"/>
      <c r="U69" s="801"/>
      <c r="V69" s="801"/>
      <c r="W69" s="801"/>
      <c r="X69" s="801"/>
      <c r="Y69" s="801"/>
      <c r="Z69" s="801"/>
      <c r="AA69" s="801"/>
      <c r="AB69" s="801"/>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24"/>
    </row>
    <row r="70" spans="1:52" s="794" customFormat="1" ht="15" customHeight="1">
      <c r="C70" s="795" t="s">
        <v>1184</v>
      </c>
      <c r="D70" s="795" t="s">
        <v>1500</v>
      </c>
      <c r="E70" s="795"/>
      <c r="F70" s="795"/>
      <c r="G70" s="795"/>
      <c r="H70" s="795"/>
      <c r="I70" s="795"/>
      <c r="L70" s="795"/>
      <c r="M70" s="824"/>
      <c r="N70" s="800"/>
      <c r="O70" s="800"/>
      <c r="P70" s="800"/>
      <c r="Q70" s="800"/>
      <c r="R70" s="800"/>
      <c r="S70" s="801"/>
      <c r="T70" s="801"/>
      <c r="U70" s="801"/>
      <c r="V70" s="801"/>
      <c r="W70" s="801"/>
      <c r="X70" s="801"/>
      <c r="Y70" s="801"/>
      <c r="Z70" s="801"/>
      <c r="AA70" s="801"/>
      <c r="AB70" s="801"/>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row>
    <row r="71" spans="1:52" s="794" customFormat="1" ht="15" customHeight="1">
      <c r="C71" s="795" t="s">
        <v>1185</v>
      </c>
      <c r="D71" s="795" t="s">
        <v>1260</v>
      </c>
      <c r="E71" s="795"/>
      <c r="F71" s="795"/>
      <c r="G71" s="795"/>
      <c r="H71" s="795"/>
      <c r="I71" s="795"/>
      <c r="L71" s="795"/>
      <c r="M71" s="824"/>
      <c r="N71" s="800"/>
      <c r="O71" s="800"/>
      <c r="P71" s="800"/>
      <c r="Q71" s="800"/>
      <c r="R71" s="800"/>
      <c r="S71" s="801"/>
      <c r="T71" s="801"/>
      <c r="U71" s="801"/>
      <c r="V71" s="801"/>
      <c r="W71" s="801"/>
      <c r="X71" s="801"/>
      <c r="Y71" s="801"/>
      <c r="Z71" s="801"/>
      <c r="AA71" s="801"/>
      <c r="AB71" s="801"/>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24"/>
    </row>
    <row r="72" spans="1:52" s="794" customFormat="1" ht="15" customHeight="1">
      <c r="C72" s="795" t="s">
        <v>1204</v>
      </c>
      <c r="D72" s="795" t="s">
        <v>1186</v>
      </c>
      <c r="E72" s="795"/>
      <c r="F72" s="795"/>
      <c r="G72" s="795"/>
      <c r="H72" s="795"/>
      <c r="I72" s="795"/>
      <c r="L72" s="795"/>
      <c r="M72" s="824"/>
      <c r="N72" s="800"/>
      <c r="O72" s="800"/>
      <c r="P72" s="800"/>
      <c r="Q72" s="800"/>
      <c r="R72" s="800"/>
      <c r="S72" s="801"/>
      <c r="T72" s="801"/>
      <c r="U72" s="801"/>
      <c r="V72" s="801"/>
      <c r="W72" s="801"/>
      <c r="X72" s="801"/>
      <c r="Y72" s="801"/>
      <c r="Z72" s="801"/>
      <c r="AA72" s="801"/>
      <c r="AB72" s="801"/>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4"/>
    </row>
    <row r="73" spans="1:52" s="794" customFormat="1" ht="15" customHeight="1">
      <c r="C73" s="795" t="s">
        <v>1258</v>
      </c>
      <c r="D73" s="795" t="s">
        <v>1187</v>
      </c>
      <c r="E73" s="795"/>
      <c r="F73" s="795"/>
      <c r="G73" s="795"/>
      <c r="H73" s="795"/>
      <c r="I73" s="795"/>
      <c r="L73" s="795"/>
      <c r="M73" s="824"/>
      <c r="N73" s="800"/>
      <c r="O73" s="800"/>
      <c r="P73" s="800"/>
      <c r="Q73" s="800"/>
      <c r="R73" s="800"/>
      <c r="S73" s="801"/>
      <c r="T73" s="801"/>
      <c r="U73" s="801"/>
      <c r="V73" s="801"/>
      <c r="W73" s="801"/>
      <c r="X73" s="801"/>
      <c r="Y73" s="801"/>
      <c r="Z73" s="801"/>
      <c r="AA73" s="801"/>
      <c r="AB73" s="801"/>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row>
    <row r="74" spans="1:52" s="794" customFormat="1" ht="15" customHeight="1">
      <c r="C74" s="795"/>
      <c r="D74" s="795" t="s">
        <v>1188</v>
      </c>
      <c r="E74" s="795"/>
      <c r="F74" s="795"/>
      <c r="G74" s="795"/>
      <c r="H74" s="795"/>
      <c r="I74" s="795"/>
      <c r="L74" s="795"/>
      <c r="M74" s="824"/>
      <c r="N74" s="800"/>
      <c r="O74" s="800"/>
      <c r="P74" s="800"/>
      <c r="Q74" s="800"/>
      <c r="R74" s="800"/>
      <c r="S74" s="801"/>
      <c r="T74" s="801"/>
      <c r="U74" s="801"/>
      <c r="V74" s="801"/>
      <c r="W74" s="801"/>
      <c r="X74" s="801"/>
      <c r="Y74" s="801"/>
      <c r="Z74" s="801"/>
      <c r="AA74" s="801"/>
      <c r="AB74" s="801"/>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row>
    <row r="75" spans="1:52" s="794" customFormat="1" ht="15" customHeight="1">
      <c r="C75" s="795"/>
      <c r="D75" s="795"/>
      <c r="E75" s="795"/>
      <c r="F75" s="795"/>
      <c r="G75" s="795"/>
      <c r="H75" s="795"/>
      <c r="I75" s="795"/>
      <c r="L75" s="795"/>
      <c r="M75" s="824"/>
      <c r="N75" s="800"/>
      <c r="O75" s="800"/>
      <c r="P75" s="800"/>
      <c r="Q75" s="800"/>
      <c r="R75" s="800"/>
      <c r="S75" s="801"/>
      <c r="T75" s="801"/>
      <c r="U75" s="801"/>
      <c r="V75" s="801"/>
      <c r="W75" s="801"/>
      <c r="X75" s="801"/>
      <c r="Y75" s="801"/>
      <c r="Z75" s="801"/>
      <c r="AA75" s="801"/>
      <c r="AB75" s="801"/>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row>
    <row r="76" spans="1:52" s="794" customFormat="1" ht="15" customHeight="1">
      <c r="C76" s="795"/>
      <c r="D76" s="795"/>
      <c r="E76" s="795"/>
      <c r="F76" s="795"/>
      <c r="G76" s="795"/>
      <c r="H76" s="795"/>
      <c r="I76" s="795"/>
      <c r="L76" s="795"/>
      <c r="M76" s="824"/>
      <c r="N76" s="800"/>
      <c r="O76" s="800"/>
      <c r="P76" s="800"/>
      <c r="Q76" s="800"/>
      <c r="R76" s="800"/>
      <c r="S76" s="801"/>
      <c r="T76" s="801"/>
      <c r="U76" s="801"/>
      <c r="V76" s="801"/>
      <c r="W76" s="801"/>
      <c r="X76" s="801"/>
      <c r="Y76" s="801"/>
      <c r="Z76" s="801"/>
      <c r="AA76" s="801"/>
      <c r="AB76" s="801"/>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row>
    <row r="77" spans="1:52" s="794" customFormat="1" ht="15" customHeight="1">
      <c r="D77" s="795"/>
      <c r="E77" s="795"/>
      <c r="F77" s="795"/>
      <c r="G77" s="795"/>
      <c r="H77" s="795"/>
      <c r="I77" s="795"/>
      <c r="L77" s="795"/>
      <c r="M77" s="824"/>
      <c r="N77" s="800"/>
      <c r="O77" s="800"/>
      <c r="P77" s="800"/>
      <c r="Q77" s="800"/>
      <c r="R77" s="800"/>
      <c r="S77" s="801"/>
      <c r="T77" s="801"/>
      <c r="U77" s="801"/>
      <c r="V77" s="801"/>
      <c r="W77" s="801"/>
      <c r="X77" s="801"/>
      <c r="Y77" s="801"/>
      <c r="Z77" s="801"/>
      <c r="AA77" s="801"/>
      <c r="AB77" s="801"/>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row>
    <row r="78" spans="1:52" s="824" customFormat="1" ht="12">
      <c r="F78" s="849"/>
      <c r="G78" s="849"/>
      <c r="H78" s="849"/>
      <c r="I78" s="849"/>
      <c r="L78" s="849"/>
      <c r="N78" s="800"/>
      <c r="O78" s="800"/>
      <c r="P78" s="800"/>
      <c r="Q78" s="800"/>
      <c r="R78" s="800"/>
      <c r="S78" s="801"/>
      <c r="T78" s="801"/>
      <c r="U78" s="801"/>
      <c r="V78" s="801"/>
      <c r="W78" s="801"/>
      <c r="X78" s="801"/>
      <c r="Y78" s="801"/>
      <c r="Z78" s="801"/>
      <c r="AA78" s="801"/>
      <c r="AB78" s="801"/>
    </row>
    <row r="79" spans="1:52" s="824" customFormat="1" ht="12">
      <c r="F79" s="849"/>
      <c r="G79" s="849"/>
      <c r="H79" s="849"/>
      <c r="I79" s="849"/>
      <c r="L79" s="849"/>
      <c r="N79" s="800"/>
      <c r="O79" s="800"/>
      <c r="P79" s="800"/>
      <c r="Q79" s="800"/>
      <c r="R79" s="800"/>
      <c r="S79" s="801"/>
      <c r="T79" s="801"/>
      <c r="U79" s="801"/>
      <c r="V79" s="801"/>
      <c r="W79" s="801"/>
      <c r="X79" s="801"/>
      <c r="Y79" s="801"/>
      <c r="Z79" s="801"/>
      <c r="AA79" s="801"/>
      <c r="AB79" s="801"/>
    </row>
    <row r="80" spans="1:52" s="824" customFormat="1" ht="12">
      <c r="F80" s="849"/>
      <c r="G80" s="849"/>
      <c r="H80" s="849"/>
      <c r="I80" s="849"/>
      <c r="L80" s="849"/>
      <c r="N80" s="800"/>
      <c r="O80" s="800"/>
      <c r="P80" s="800"/>
      <c r="Q80" s="800"/>
      <c r="R80" s="800"/>
      <c r="S80" s="801"/>
      <c r="T80" s="801"/>
      <c r="U80" s="801"/>
      <c r="V80" s="801"/>
      <c r="W80" s="801"/>
      <c r="X80" s="801"/>
      <c r="Y80" s="801"/>
      <c r="Z80" s="801"/>
      <c r="AA80" s="801"/>
      <c r="AB80" s="801"/>
    </row>
    <row r="81" spans="6:28" s="824" customFormat="1" ht="12">
      <c r="F81" s="849"/>
      <c r="G81" s="849"/>
      <c r="H81" s="849"/>
      <c r="I81" s="849"/>
      <c r="L81" s="849"/>
      <c r="N81" s="800"/>
      <c r="O81" s="800"/>
      <c r="P81" s="800"/>
      <c r="Q81" s="800"/>
      <c r="R81" s="800"/>
      <c r="S81" s="801"/>
      <c r="T81" s="801"/>
      <c r="U81" s="801"/>
      <c r="V81" s="801"/>
      <c r="W81" s="801"/>
      <c r="X81" s="801"/>
      <c r="Y81" s="801"/>
      <c r="Z81" s="801"/>
      <c r="AA81" s="801"/>
      <c r="AB81" s="801"/>
    </row>
    <row r="82" spans="6:28" s="824" customFormat="1" ht="12">
      <c r="F82" s="849"/>
      <c r="G82" s="849"/>
      <c r="H82" s="849"/>
      <c r="I82" s="849"/>
      <c r="L82" s="849"/>
      <c r="N82" s="800"/>
      <c r="O82" s="800"/>
      <c r="P82" s="800"/>
      <c r="Q82" s="800"/>
      <c r="R82" s="800"/>
      <c r="S82" s="801"/>
      <c r="T82" s="801"/>
      <c r="U82" s="801"/>
      <c r="V82" s="801"/>
      <c r="W82" s="801"/>
      <c r="X82" s="801"/>
      <c r="Y82" s="801"/>
      <c r="Z82" s="801"/>
      <c r="AA82" s="801"/>
      <c r="AB82" s="801"/>
    </row>
    <row r="83" spans="6:28" s="824" customFormat="1" ht="12">
      <c r="F83" s="849"/>
      <c r="G83" s="849"/>
      <c r="H83" s="849"/>
      <c r="I83" s="849"/>
      <c r="L83" s="849"/>
      <c r="N83" s="800"/>
      <c r="O83" s="800"/>
      <c r="P83" s="800"/>
      <c r="Q83" s="800"/>
      <c r="R83" s="800"/>
      <c r="S83" s="801"/>
      <c r="T83" s="801"/>
      <c r="U83" s="801"/>
      <c r="V83" s="801"/>
      <c r="W83" s="801"/>
      <c r="X83" s="801"/>
      <c r="Y83" s="801"/>
      <c r="Z83" s="801"/>
      <c r="AA83" s="801"/>
      <c r="AB83" s="801"/>
    </row>
    <row r="84" spans="6:28" s="824" customFormat="1" ht="12">
      <c r="F84" s="849"/>
      <c r="G84" s="849"/>
      <c r="H84" s="849"/>
      <c r="I84" s="849"/>
      <c r="L84" s="849"/>
      <c r="N84" s="800"/>
      <c r="O84" s="800"/>
      <c r="P84" s="800"/>
      <c r="Q84" s="800"/>
      <c r="R84" s="800"/>
      <c r="S84" s="801"/>
      <c r="T84" s="801"/>
      <c r="U84" s="801"/>
      <c r="V84" s="801"/>
      <c r="W84" s="801"/>
      <c r="X84" s="801"/>
      <c r="Y84" s="801"/>
      <c r="Z84" s="801"/>
      <c r="AA84" s="801"/>
      <c r="AB84" s="801"/>
    </row>
    <row r="85" spans="6:28" s="824" customFormat="1" ht="12">
      <c r="F85" s="849"/>
      <c r="G85" s="849"/>
      <c r="H85" s="849"/>
      <c r="I85" s="849"/>
      <c r="L85" s="849"/>
      <c r="N85" s="800"/>
      <c r="O85" s="800"/>
      <c r="P85" s="800"/>
      <c r="Q85" s="800"/>
      <c r="R85" s="800"/>
      <c r="S85" s="801"/>
      <c r="T85" s="801"/>
      <c r="U85" s="801"/>
      <c r="V85" s="801"/>
      <c r="W85" s="801"/>
      <c r="X85" s="801"/>
      <c r="Y85" s="801"/>
      <c r="Z85" s="801"/>
      <c r="AA85" s="801"/>
      <c r="AB85" s="801"/>
    </row>
    <row r="86" spans="6:28" s="824" customFormat="1" ht="12">
      <c r="F86" s="849"/>
      <c r="G86" s="849"/>
      <c r="H86" s="849"/>
      <c r="I86" s="849"/>
      <c r="L86" s="849"/>
      <c r="N86" s="800"/>
      <c r="O86" s="800"/>
      <c r="P86" s="800"/>
      <c r="Q86" s="800"/>
      <c r="R86" s="800"/>
      <c r="S86" s="801"/>
      <c r="T86" s="801"/>
      <c r="U86" s="801"/>
      <c r="V86" s="801"/>
      <c r="W86" s="801"/>
      <c r="X86" s="801"/>
      <c r="Y86" s="801"/>
      <c r="Z86" s="801"/>
      <c r="AA86" s="801"/>
      <c r="AB86" s="801"/>
    </row>
    <row r="87" spans="6:28" s="824" customFormat="1" ht="12">
      <c r="F87" s="849"/>
      <c r="G87" s="849"/>
      <c r="H87" s="849"/>
      <c r="I87" s="849"/>
      <c r="L87" s="849"/>
      <c r="N87" s="800"/>
      <c r="O87" s="800"/>
      <c r="P87" s="800"/>
      <c r="Q87" s="800"/>
      <c r="R87" s="800"/>
      <c r="S87" s="801"/>
      <c r="T87" s="801"/>
      <c r="U87" s="801"/>
      <c r="V87" s="801"/>
      <c r="W87" s="801"/>
      <c r="X87" s="801"/>
      <c r="Y87" s="801"/>
      <c r="Z87" s="801"/>
      <c r="AA87" s="801"/>
      <c r="AB87" s="801"/>
    </row>
    <row r="88" spans="6:28" s="824" customFormat="1" ht="12">
      <c r="F88" s="849"/>
      <c r="G88" s="849"/>
      <c r="H88" s="849"/>
      <c r="I88" s="849"/>
      <c r="L88" s="849"/>
      <c r="N88" s="800"/>
      <c r="O88" s="800"/>
      <c r="P88" s="800"/>
      <c r="Q88" s="800"/>
      <c r="R88" s="800"/>
      <c r="S88" s="801"/>
      <c r="T88" s="801"/>
      <c r="U88" s="801"/>
      <c r="V88" s="801"/>
      <c r="W88" s="801"/>
      <c r="X88" s="801"/>
      <c r="Y88" s="801"/>
      <c r="Z88" s="801"/>
      <c r="AA88" s="801"/>
      <c r="AB88" s="801"/>
    </row>
    <row r="89" spans="6:28" s="824" customFormat="1" ht="12">
      <c r="F89" s="849"/>
      <c r="G89" s="849"/>
      <c r="H89" s="849"/>
      <c r="I89" s="849"/>
      <c r="L89" s="849"/>
      <c r="N89" s="800"/>
      <c r="O89" s="800"/>
      <c r="P89" s="800"/>
      <c r="Q89" s="800"/>
      <c r="R89" s="800"/>
      <c r="S89" s="801"/>
      <c r="T89" s="801"/>
      <c r="U89" s="801"/>
      <c r="V89" s="801"/>
      <c r="W89" s="801"/>
      <c r="X89" s="801"/>
      <c r="Y89" s="801"/>
      <c r="Z89" s="801"/>
      <c r="AA89" s="801"/>
      <c r="AB89" s="801"/>
    </row>
    <row r="90" spans="6:28" s="824" customFormat="1" ht="12">
      <c r="F90" s="849"/>
      <c r="G90" s="849"/>
      <c r="H90" s="849"/>
      <c r="I90" s="849"/>
      <c r="L90" s="849"/>
      <c r="N90" s="800"/>
      <c r="O90" s="800"/>
      <c r="P90" s="800"/>
      <c r="Q90" s="800"/>
      <c r="R90" s="800"/>
      <c r="S90" s="801"/>
      <c r="T90" s="801"/>
      <c r="U90" s="801"/>
      <c r="V90" s="801"/>
      <c r="W90" s="801"/>
      <c r="X90" s="801"/>
      <c r="Y90" s="801"/>
      <c r="Z90" s="801"/>
      <c r="AA90" s="801"/>
      <c r="AB90" s="801"/>
    </row>
    <row r="91" spans="6:28" s="824" customFormat="1" ht="12">
      <c r="F91" s="849"/>
      <c r="G91" s="849"/>
      <c r="H91" s="849"/>
      <c r="I91" s="849"/>
      <c r="L91" s="849"/>
      <c r="N91" s="800"/>
      <c r="O91" s="800"/>
      <c r="P91" s="800"/>
      <c r="Q91" s="800"/>
      <c r="R91" s="800"/>
      <c r="S91" s="801"/>
      <c r="T91" s="801"/>
      <c r="U91" s="801"/>
      <c r="V91" s="801"/>
      <c r="W91" s="801"/>
      <c r="X91" s="801"/>
      <c r="Y91" s="801"/>
      <c r="Z91" s="801"/>
      <c r="AA91" s="801"/>
      <c r="AB91" s="801"/>
    </row>
    <row r="92" spans="6:28" s="824" customFormat="1" ht="12">
      <c r="F92" s="849"/>
      <c r="G92" s="849"/>
      <c r="H92" s="849"/>
      <c r="I92" s="849"/>
      <c r="L92" s="849"/>
      <c r="N92" s="800"/>
      <c r="O92" s="800"/>
      <c r="P92" s="800"/>
      <c r="Q92" s="800"/>
      <c r="R92" s="800"/>
      <c r="S92" s="801"/>
      <c r="T92" s="801"/>
      <c r="U92" s="801"/>
      <c r="V92" s="801"/>
      <c r="W92" s="801"/>
      <c r="X92" s="801"/>
      <c r="Y92" s="801"/>
      <c r="Z92" s="801"/>
      <c r="AA92" s="801"/>
      <c r="AB92" s="801"/>
    </row>
    <row r="93" spans="6:28" s="824" customFormat="1" ht="12">
      <c r="F93" s="849"/>
      <c r="G93" s="849"/>
      <c r="H93" s="849"/>
      <c r="I93" s="849"/>
      <c r="L93" s="849"/>
      <c r="N93" s="800"/>
      <c r="O93" s="800"/>
      <c r="P93" s="800"/>
      <c r="Q93" s="800"/>
      <c r="R93" s="800"/>
      <c r="S93" s="801"/>
      <c r="T93" s="801"/>
      <c r="U93" s="801"/>
      <c r="V93" s="801"/>
      <c r="W93" s="801"/>
      <c r="X93" s="801"/>
      <c r="Y93" s="801"/>
      <c r="Z93" s="801"/>
      <c r="AA93" s="801"/>
      <c r="AB93" s="801"/>
    </row>
    <row r="94" spans="6:28" s="824" customFormat="1" ht="12">
      <c r="F94" s="849"/>
      <c r="G94" s="849"/>
      <c r="H94" s="849"/>
      <c r="I94" s="849"/>
      <c r="L94" s="849"/>
      <c r="N94" s="800"/>
      <c r="O94" s="800"/>
      <c r="P94" s="800"/>
      <c r="Q94" s="800"/>
      <c r="R94" s="800"/>
      <c r="S94" s="801"/>
      <c r="T94" s="801"/>
      <c r="U94" s="801"/>
      <c r="V94" s="801"/>
      <c r="W94" s="801"/>
      <c r="X94" s="801"/>
      <c r="Y94" s="801"/>
      <c r="Z94" s="801"/>
      <c r="AA94" s="801"/>
      <c r="AB94" s="801"/>
    </row>
    <row r="95" spans="6:28" s="824" customFormat="1" ht="12">
      <c r="F95" s="849"/>
      <c r="G95" s="849"/>
      <c r="H95" s="849"/>
      <c r="I95" s="849"/>
      <c r="L95" s="849"/>
      <c r="N95" s="800"/>
      <c r="O95" s="800"/>
      <c r="P95" s="800"/>
      <c r="Q95" s="800"/>
      <c r="R95" s="800"/>
      <c r="S95" s="801"/>
      <c r="T95" s="801"/>
      <c r="U95" s="801"/>
      <c r="V95" s="801"/>
      <c r="W95" s="801"/>
      <c r="X95" s="801"/>
      <c r="Y95" s="801"/>
      <c r="Z95" s="801"/>
      <c r="AA95" s="801"/>
      <c r="AB95" s="801"/>
    </row>
    <row r="96" spans="6:28" s="824" customFormat="1" ht="12">
      <c r="F96" s="849"/>
      <c r="G96" s="849"/>
      <c r="H96" s="849"/>
      <c r="I96" s="849"/>
      <c r="L96" s="849"/>
      <c r="N96" s="800"/>
      <c r="O96" s="800"/>
      <c r="P96" s="800"/>
      <c r="Q96" s="800"/>
      <c r="R96" s="800"/>
      <c r="S96" s="801"/>
      <c r="T96" s="801"/>
      <c r="U96" s="801"/>
      <c r="V96" s="801"/>
      <c r="W96" s="801"/>
      <c r="X96" s="801"/>
      <c r="Y96" s="801"/>
      <c r="Z96" s="801"/>
      <c r="AA96" s="801"/>
      <c r="AB96" s="801"/>
    </row>
    <row r="97" spans="6:28" s="824" customFormat="1" ht="12">
      <c r="F97" s="849"/>
      <c r="G97" s="849"/>
      <c r="H97" s="849"/>
      <c r="I97" s="849"/>
      <c r="L97" s="849"/>
      <c r="N97" s="800"/>
      <c r="O97" s="800"/>
      <c r="P97" s="800"/>
      <c r="Q97" s="800"/>
      <c r="R97" s="800"/>
      <c r="S97" s="801"/>
      <c r="T97" s="801"/>
      <c r="U97" s="801"/>
      <c r="V97" s="801"/>
      <c r="W97" s="801"/>
      <c r="X97" s="801"/>
      <c r="Y97" s="801"/>
      <c r="Z97" s="801"/>
      <c r="AA97" s="801"/>
      <c r="AB97" s="801"/>
    </row>
    <row r="98" spans="6:28" s="824" customFormat="1" ht="12">
      <c r="F98" s="849"/>
      <c r="G98" s="849"/>
      <c r="H98" s="849"/>
      <c r="I98" s="849"/>
      <c r="L98" s="849"/>
      <c r="N98" s="800"/>
      <c r="O98" s="800"/>
      <c r="P98" s="800"/>
      <c r="Q98" s="800"/>
      <c r="R98" s="800"/>
      <c r="S98" s="801"/>
      <c r="T98" s="801"/>
      <c r="U98" s="801"/>
      <c r="V98" s="801"/>
      <c r="W98" s="801"/>
      <c r="X98" s="801"/>
      <c r="Y98" s="801"/>
      <c r="Z98" s="801"/>
      <c r="AA98" s="801"/>
      <c r="AB98" s="801"/>
    </row>
    <row r="99" spans="6:28" s="824" customFormat="1" ht="12">
      <c r="F99" s="849"/>
      <c r="G99" s="849"/>
      <c r="H99" s="849"/>
      <c r="I99" s="849"/>
      <c r="L99" s="849"/>
      <c r="N99" s="800"/>
      <c r="O99" s="800"/>
      <c r="P99" s="800"/>
      <c r="Q99" s="800"/>
      <c r="R99" s="800"/>
      <c r="S99" s="801"/>
      <c r="T99" s="801"/>
      <c r="U99" s="801"/>
      <c r="V99" s="801"/>
      <c r="W99" s="801"/>
      <c r="X99" s="801"/>
      <c r="Y99" s="801"/>
      <c r="Z99" s="801"/>
      <c r="AA99" s="801"/>
      <c r="AB99" s="801"/>
    </row>
    <row r="100" spans="6:28" s="824" customFormat="1" ht="12">
      <c r="F100" s="849"/>
      <c r="G100" s="849"/>
      <c r="H100" s="849"/>
      <c r="I100" s="849"/>
      <c r="L100" s="849"/>
      <c r="N100" s="800"/>
      <c r="O100" s="800"/>
      <c r="P100" s="800"/>
      <c r="Q100" s="800"/>
      <c r="R100" s="800"/>
      <c r="S100" s="801"/>
      <c r="T100" s="801"/>
      <c r="U100" s="801"/>
      <c r="V100" s="801"/>
      <c r="W100" s="801"/>
      <c r="X100" s="801"/>
      <c r="Y100" s="801"/>
      <c r="Z100" s="801"/>
      <c r="AA100" s="801"/>
      <c r="AB100" s="801"/>
    </row>
    <row r="101" spans="6:28" s="824" customFormat="1" ht="12">
      <c r="F101" s="849"/>
      <c r="G101" s="849"/>
      <c r="H101" s="849"/>
      <c r="I101" s="849"/>
      <c r="L101" s="849"/>
      <c r="N101" s="800"/>
      <c r="O101" s="800"/>
      <c r="P101" s="800"/>
      <c r="Q101" s="800"/>
      <c r="R101" s="800"/>
      <c r="S101" s="801"/>
      <c r="T101" s="801"/>
      <c r="U101" s="801"/>
      <c r="V101" s="801"/>
      <c r="W101" s="801"/>
      <c r="X101" s="801"/>
      <c r="Y101" s="801"/>
      <c r="Z101" s="801"/>
      <c r="AA101" s="801"/>
      <c r="AB101" s="801"/>
    </row>
    <row r="102" spans="6:28" s="824" customFormat="1" ht="12">
      <c r="F102" s="849"/>
      <c r="G102" s="849"/>
      <c r="H102" s="849"/>
      <c r="I102" s="849"/>
      <c r="L102" s="849"/>
      <c r="N102" s="800"/>
      <c r="O102" s="800"/>
      <c r="P102" s="800"/>
      <c r="Q102" s="800"/>
      <c r="R102" s="800"/>
      <c r="S102" s="801"/>
      <c r="T102" s="801"/>
      <c r="U102" s="801"/>
      <c r="V102" s="801"/>
      <c r="W102" s="801"/>
      <c r="X102" s="801"/>
      <c r="Y102" s="801"/>
      <c r="Z102" s="801"/>
      <c r="AA102" s="801"/>
      <c r="AB102" s="801"/>
    </row>
    <row r="103" spans="6:28" s="824" customFormat="1" ht="12">
      <c r="F103" s="849"/>
      <c r="G103" s="849"/>
      <c r="H103" s="849"/>
      <c r="I103" s="849"/>
      <c r="L103" s="849"/>
      <c r="N103" s="800"/>
      <c r="O103" s="800"/>
      <c r="P103" s="800"/>
      <c r="Q103" s="800"/>
      <c r="R103" s="800"/>
      <c r="S103" s="801"/>
      <c r="T103" s="801"/>
      <c r="U103" s="801"/>
      <c r="V103" s="801"/>
      <c r="W103" s="801"/>
      <c r="X103" s="801"/>
      <c r="Y103" s="801"/>
      <c r="Z103" s="801"/>
      <c r="AA103" s="801"/>
      <c r="AB103" s="801"/>
    </row>
    <row r="104" spans="6:28" s="824" customFormat="1" ht="12">
      <c r="F104" s="849"/>
      <c r="G104" s="849"/>
      <c r="H104" s="849"/>
      <c r="I104" s="849"/>
      <c r="L104" s="849"/>
      <c r="N104" s="800"/>
      <c r="O104" s="800"/>
      <c r="P104" s="800"/>
      <c r="Q104" s="800"/>
      <c r="R104" s="800"/>
      <c r="S104" s="801"/>
      <c r="T104" s="801"/>
      <c r="U104" s="801"/>
      <c r="V104" s="801"/>
      <c r="W104" s="801"/>
      <c r="X104" s="801"/>
      <c r="Y104" s="801"/>
      <c r="Z104" s="801"/>
      <c r="AA104" s="801"/>
      <c r="AB104" s="801"/>
    </row>
    <row r="105" spans="6:28" s="824" customFormat="1" ht="12">
      <c r="F105" s="849"/>
      <c r="G105" s="849"/>
      <c r="H105" s="849"/>
      <c r="I105" s="849"/>
      <c r="L105" s="849"/>
      <c r="N105" s="800"/>
      <c r="O105" s="800"/>
      <c r="P105" s="800"/>
      <c r="Q105" s="800"/>
      <c r="R105" s="800"/>
      <c r="S105" s="801"/>
      <c r="T105" s="801"/>
      <c r="U105" s="801"/>
      <c r="V105" s="801"/>
      <c r="W105" s="801"/>
      <c r="X105" s="801"/>
      <c r="Y105" s="801"/>
      <c r="Z105" s="801"/>
      <c r="AA105" s="801"/>
      <c r="AB105" s="801"/>
    </row>
    <row r="106" spans="6:28" s="824" customFormat="1" ht="12">
      <c r="F106" s="849"/>
      <c r="G106" s="849"/>
      <c r="H106" s="849"/>
      <c r="I106" s="849"/>
      <c r="L106" s="849"/>
      <c r="N106" s="800"/>
      <c r="O106" s="800"/>
      <c r="P106" s="800"/>
      <c r="Q106" s="800"/>
      <c r="R106" s="800"/>
      <c r="S106" s="801"/>
      <c r="T106" s="801"/>
      <c r="U106" s="801"/>
      <c r="V106" s="801"/>
      <c r="W106" s="801"/>
      <c r="X106" s="801"/>
      <c r="Y106" s="801"/>
      <c r="Z106" s="801"/>
      <c r="AA106" s="801"/>
      <c r="AB106" s="801"/>
    </row>
    <row r="107" spans="6:28" s="824" customFormat="1" ht="12">
      <c r="F107" s="849"/>
      <c r="G107" s="849"/>
      <c r="H107" s="849"/>
      <c r="I107" s="849"/>
      <c r="L107" s="849"/>
      <c r="N107" s="800"/>
      <c r="O107" s="800"/>
      <c r="P107" s="800"/>
      <c r="Q107" s="800"/>
      <c r="R107" s="800"/>
      <c r="S107" s="801"/>
      <c r="T107" s="801"/>
      <c r="U107" s="801"/>
      <c r="V107" s="801"/>
      <c r="W107" s="801"/>
      <c r="X107" s="801"/>
      <c r="Y107" s="801"/>
      <c r="Z107" s="801"/>
      <c r="AA107" s="801"/>
      <c r="AB107" s="801"/>
    </row>
    <row r="108" spans="6:28" s="824" customFormat="1" ht="12">
      <c r="F108" s="849"/>
      <c r="G108" s="849"/>
      <c r="H108" s="849"/>
      <c r="I108" s="849"/>
      <c r="L108" s="849"/>
      <c r="N108" s="800"/>
      <c r="O108" s="800"/>
      <c r="P108" s="800"/>
      <c r="Q108" s="800"/>
      <c r="R108" s="800"/>
      <c r="S108" s="801"/>
      <c r="T108" s="801"/>
      <c r="U108" s="801"/>
      <c r="V108" s="801"/>
      <c r="W108" s="801"/>
      <c r="X108" s="801"/>
      <c r="Y108" s="801"/>
      <c r="Z108" s="801"/>
      <c r="AA108" s="801"/>
      <c r="AB108" s="801"/>
    </row>
    <row r="109" spans="6:28" s="824" customFormat="1" ht="12">
      <c r="F109" s="849"/>
      <c r="G109" s="849"/>
      <c r="H109" s="849"/>
      <c r="I109" s="849"/>
      <c r="L109" s="849"/>
      <c r="N109" s="800"/>
      <c r="O109" s="800"/>
      <c r="P109" s="800"/>
      <c r="Q109" s="800"/>
      <c r="R109" s="800"/>
      <c r="S109" s="801"/>
      <c r="T109" s="801"/>
      <c r="U109" s="801"/>
      <c r="V109" s="801"/>
      <c r="W109" s="801"/>
      <c r="X109" s="801"/>
      <c r="Y109" s="801"/>
      <c r="Z109" s="801"/>
      <c r="AA109" s="801"/>
      <c r="AB109" s="801"/>
    </row>
    <row r="110" spans="6:28" s="824" customFormat="1" ht="12">
      <c r="F110" s="849"/>
      <c r="G110" s="849"/>
      <c r="H110" s="849"/>
      <c r="I110" s="849"/>
      <c r="L110" s="849"/>
      <c r="N110" s="800"/>
      <c r="O110" s="800"/>
      <c r="P110" s="800"/>
      <c r="Q110" s="800"/>
      <c r="R110" s="800"/>
      <c r="S110" s="801"/>
      <c r="T110" s="801"/>
      <c r="U110" s="801"/>
      <c r="V110" s="801"/>
      <c r="W110" s="801"/>
      <c r="X110" s="801"/>
      <c r="Y110" s="801"/>
      <c r="Z110" s="801"/>
      <c r="AA110" s="801"/>
      <c r="AB110" s="801"/>
    </row>
    <row r="111" spans="6:28" s="824" customFormat="1" ht="12">
      <c r="F111" s="849"/>
      <c r="G111" s="849"/>
      <c r="H111" s="849"/>
      <c r="I111" s="849"/>
      <c r="L111" s="849"/>
      <c r="N111" s="800"/>
      <c r="O111" s="800"/>
      <c r="P111" s="800"/>
      <c r="Q111" s="800"/>
      <c r="R111" s="800"/>
      <c r="S111" s="801"/>
      <c r="T111" s="801"/>
      <c r="U111" s="801"/>
      <c r="V111" s="801"/>
      <c r="W111" s="801"/>
      <c r="X111" s="801"/>
      <c r="Y111" s="801"/>
      <c r="Z111" s="801"/>
      <c r="AA111" s="801"/>
      <c r="AB111" s="801"/>
    </row>
    <row r="112" spans="6:28" s="824" customFormat="1" ht="12">
      <c r="F112" s="849"/>
      <c r="G112" s="849"/>
      <c r="H112" s="849"/>
      <c r="I112" s="849"/>
      <c r="L112" s="849"/>
      <c r="N112" s="800"/>
      <c r="O112" s="800"/>
      <c r="P112" s="800"/>
      <c r="Q112" s="800"/>
      <c r="R112" s="800"/>
      <c r="S112" s="801"/>
      <c r="T112" s="801"/>
      <c r="U112" s="801"/>
      <c r="V112" s="801"/>
      <c r="W112" s="801"/>
      <c r="X112" s="801"/>
      <c r="Y112" s="801"/>
      <c r="Z112" s="801"/>
      <c r="AA112" s="801"/>
      <c r="AB112" s="801"/>
    </row>
    <row r="113" spans="6:28" s="824" customFormat="1" ht="12">
      <c r="F113" s="849"/>
      <c r="G113" s="849"/>
      <c r="H113" s="849"/>
      <c r="I113" s="849"/>
      <c r="L113" s="849"/>
      <c r="N113" s="800"/>
      <c r="O113" s="800"/>
      <c r="P113" s="800"/>
      <c r="Q113" s="800"/>
      <c r="R113" s="800"/>
      <c r="S113" s="801"/>
      <c r="T113" s="801"/>
      <c r="U113" s="801"/>
      <c r="V113" s="801"/>
      <c r="W113" s="801"/>
      <c r="X113" s="801"/>
      <c r="Y113" s="801"/>
      <c r="Z113" s="801"/>
      <c r="AA113" s="801"/>
      <c r="AB113" s="801"/>
    </row>
    <row r="114" spans="6:28" s="824" customFormat="1" ht="12">
      <c r="F114" s="849"/>
      <c r="G114" s="849"/>
      <c r="H114" s="849"/>
      <c r="I114" s="849"/>
      <c r="L114" s="849"/>
      <c r="N114" s="800"/>
      <c r="O114" s="800"/>
      <c r="P114" s="800"/>
      <c r="Q114" s="800"/>
      <c r="R114" s="800"/>
      <c r="S114" s="801"/>
      <c r="T114" s="801"/>
      <c r="U114" s="801"/>
      <c r="V114" s="801"/>
      <c r="W114" s="801"/>
      <c r="X114" s="801"/>
      <c r="Y114" s="801"/>
      <c r="Z114" s="801"/>
      <c r="AA114" s="801"/>
      <c r="AB114" s="801"/>
    </row>
    <row r="115" spans="6:28" s="824" customFormat="1" ht="12">
      <c r="F115" s="849"/>
      <c r="G115" s="849"/>
      <c r="H115" s="849"/>
      <c r="I115" s="849"/>
      <c r="L115" s="849"/>
      <c r="N115" s="800"/>
      <c r="O115" s="800"/>
      <c r="P115" s="800"/>
      <c r="Q115" s="800"/>
      <c r="R115" s="800"/>
      <c r="S115" s="801"/>
      <c r="T115" s="801"/>
      <c r="U115" s="801"/>
      <c r="V115" s="801"/>
      <c r="W115" s="801"/>
      <c r="X115" s="801"/>
      <c r="Y115" s="801"/>
      <c r="Z115" s="801"/>
      <c r="AA115" s="801"/>
      <c r="AB115" s="801"/>
    </row>
    <row r="116" spans="6:28" s="824" customFormat="1" ht="12">
      <c r="F116" s="849"/>
      <c r="G116" s="849"/>
      <c r="H116" s="849"/>
      <c r="I116" s="849"/>
      <c r="L116" s="849"/>
      <c r="N116" s="800"/>
      <c r="O116" s="800"/>
      <c r="P116" s="800"/>
      <c r="Q116" s="800"/>
      <c r="R116" s="800"/>
      <c r="S116" s="801"/>
      <c r="T116" s="801"/>
      <c r="U116" s="801"/>
      <c r="V116" s="801"/>
      <c r="W116" s="801"/>
      <c r="X116" s="801"/>
      <c r="Y116" s="801"/>
      <c r="Z116" s="801"/>
      <c r="AA116" s="801"/>
      <c r="AB116" s="801"/>
    </row>
    <row r="117" spans="6:28" s="824" customFormat="1" ht="12">
      <c r="F117" s="849"/>
      <c r="G117" s="849"/>
      <c r="H117" s="849"/>
      <c r="I117" s="849"/>
      <c r="L117" s="849"/>
      <c r="N117" s="800"/>
      <c r="O117" s="800"/>
      <c r="P117" s="800"/>
      <c r="Q117" s="800"/>
      <c r="R117" s="800"/>
      <c r="S117" s="801"/>
      <c r="T117" s="801"/>
      <c r="U117" s="801"/>
      <c r="V117" s="801"/>
      <c r="W117" s="801"/>
      <c r="X117" s="801"/>
      <c r="Y117" s="801"/>
      <c r="Z117" s="801"/>
      <c r="AA117" s="801"/>
      <c r="AB117" s="801"/>
    </row>
    <row r="118" spans="6:28" s="824" customFormat="1" ht="12">
      <c r="F118" s="849"/>
      <c r="G118" s="849"/>
      <c r="H118" s="849"/>
      <c r="I118" s="849"/>
      <c r="L118" s="849"/>
      <c r="N118" s="800"/>
      <c r="O118" s="800"/>
      <c r="P118" s="800"/>
      <c r="Q118" s="800"/>
      <c r="R118" s="800"/>
      <c r="S118" s="801"/>
      <c r="T118" s="801"/>
      <c r="U118" s="801"/>
      <c r="V118" s="801"/>
      <c r="W118" s="801"/>
      <c r="X118" s="801"/>
      <c r="Y118" s="801"/>
      <c r="Z118" s="801"/>
      <c r="AA118" s="801"/>
      <c r="AB118" s="801"/>
    </row>
    <row r="119" spans="6:28" s="824" customFormat="1" ht="12">
      <c r="F119" s="849"/>
      <c r="G119" s="849"/>
      <c r="H119" s="849"/>
      <c r="I119" s="849"/>
      <c r="L119" s="849"/>
      <c r="N119" s="800"/>
      <c r="O119" s="800"/>
      <c r="P119" s="800"/>
      <c r="Q119" s="800"/>
      <c r="R119" s="800"/>
      <c r="S119" s="801"/>
      <c r="T119" s="801"/>
      <c r="U119" s="801"/>
      <c r="V119" s="801"/>
      <c r="W119" s="801"/>
      <c r="X119" s="801"/>
      <c r="Y119" s="801"/>
      <c r="Z119" s="801"/>
      <c r="AA119" s="801"/>
      <c r="AB119" s="801"/>
    </row>
    <row r="120" spans="6:28" s="824" customFormat="1" ht="12">
      <c r="F120" s="849"/>
      <c r="G120" s="849"/>
      <c r="H120" s="849"/>
      <c r="I120" s="849"/>
      <c r="L120" s="849"/>
      <c r="N120" s="800"/>
      <c r="O120" s="800"/>
      <c r="P120" s="800"/>
      <c r="Q120" s="800"/>
      <c r="R120" s="800"/>
      <c r="S120" s="801"/>
      <c r="T120" s="801"/>
      <c r="U120" s="801"/>
      <c r="V120" s="801"/>
      <c r="W120" s="801"/>
      <c r="X120" s="801"/>
      <c r="Y120" s="801"/>
      <c r="Z120" s="801"/>
      <c r="AA120" s="801"/>
      <c r="AB120" s="801"/>
    </row>
    <row r="121" spans="6:28" s="824" customFormat="1" ht="12">
      <c r="F121" s="849"/>
      <c r="G121" s="849"/>
      <c r="H121" s="849"/>
      <c r="I121" s="849"/>
      <c r="L121" s="849"/>
      <c r="N121" s="800"/>
      <c r="O121" s="800"/>
      <c r="P121" s="800"/>
      <c r="Q121" s="800"/>
      <c r="R121" s="800"/>
      <c r="S121" s="801"/>
      <c r="T121" s="801"/>
      <c r="U121" s="801"/>
      <c r="V121" s="801"/>
      <c r="W121" s="801"/>
      <c r="X121" s="801"/>
      <c r="Y121" s="801"/>
      <c r="Z121" s="801"/>
      <c r="AA121" s="801"/>
      <c r="AB121" s="801"/>
    </row>
    <row r="122" spans="6:28" s="824" customFormat="1" ht="12">
      <c r="F122" s="849"/>
      <c r="G122" s="849"/>
      <c r="H122" s="849"/>
      <c r="I122" s="849"/>
      <c r="L122" s="849"/>
      <c r="N122" s="800"/>
      <c r="O122" s="800"/>
      <c r="P122" s="800"/>
      <c r="Q122" s="800"/>
      <c r="R122" s="800"/>
      <c r="S122" s="801"/>
      <c r="T122" s="801"/>
      <c r="U122" s="801"/>
      <c r="V122" s="801"/>
      <c r="W122" s="801"/>
      <c r="X122" s="801"/>
      <c r="Y122" s="801"/>
      <c r="Z122" s="801"/>
      <c r="AA122" s="801"/>
      <c r="AB122" s="801"/>
    </row>
    <row r="123" spans="6:28" s="824" customFormat="1" ht="12">
      <c r="F123" s="849"/>
      <c r="G123" s="849"/>
      <c r="H123" s="849"/>
      <c r="I123" s="849"/>
      <c r="L123" s="849"/>
      <c r="N123" s="800"/>
      <c r="O123" s="800"/>
      <c r="P123" s="800"/>
      <c r="Q123" s="800"/>
      <c r="R123" s="800"/>
      <c r="S123" s="801"/>
      <c r="T123" s="801"/>
      <c r="U123" s="801"/>
      <c r="V123" s="801"/>
      <c r="W123" s="801"/>
      <c r="X123" s="801"/>
      <c r="Y123" s="801"/>
      <c r="Z123" s="801"/>
      <c r="AA123" s="801"/>
      <c r="AB123" s="801"/>
    </row>
    <row r="124" spans="6:28" s="824" customFormat="1" ht="12">
      <c r="F124" s="849"/>
      <c r="G124" s="849"/>
      <c r="H124" s="849"/>
      <c r="I124" s="849"/>
      <c r="L124" s="849"/>
      <c r="N124" s="800"/>
      <c r="O124" s="800"/>
      <c r="P124" s="800"/>
      <c r="Q124" s="800"/>
      <c r="R124" s="800"/>
      <c r="S124" s="801"/>
      <c r="T124" s="801"/>
      <c r="U124" s="801"/>
      <c r="V124" s="801"/>
      <c r="W124" s="801"/>
      <c r="X124" s="801"/>
      <c r="Y124" s="801"/>
      <c r="Z124" s="801"/>
      <c r="AA124" s="801"/>
      <c r="AB124" s="801"/>
    </row>
    <row r="125" spans="6:28" s="824" customFormat="1" ht="12">
      <c r="F125" s="849"/>
      <c r="G125" s="849"/>
      <c r="H125" s="849"/>
      <c r="I125" s="849"/>
      <c r="L125" s="849"/>
      <c r="N125" s="800"/>
      <c r="O125" s="800"/>
      <c r="P125" s="800"/>
      <c r="Q125" s="800"/>
      <c r="R125" s="800"/>
      <c r="S125" s="801"/>
      <c r="T125" s="801"/>
      <c r="U125" s="801"/>
      <c r="V125" s="801"/>
      <c r="W125" s="801"/>
      <c r="X125" s="801"/>
      <c r="Y125" s="801"/>
      <c r="Z125" s="801"/>
      <c r="AA125" s="801"/>
      <c r="AB125" s="801"/>
    </row>
    <row r="126" spans="6:28" s="824" customFormat="1" ht="12">
      <c r="F126" s="849"/>
      <c r="G126" s="849"/>
      <c r="H126" s="849"/>
      <c r="I126" s="849"/>
      <c r="L126" s="849"/>
      <c r="N126" s="800"/>
      <c r="O126" s="800"/>
      <c r="P126" s="800"/>
      <c r="Q126" s="800"/>
      <c r="R126" s="800"/>
      <c r="S126" s="801"/>
      <c r="T126" s="801"/>
      <c r="U126" s="801"/>
      <c r="V126" s="801"/>
      <c r="W126" s="801"/>
      <c r="X126" s="801"/>
      <c r="Y126" s="801"/>
      <c r="Z126" s="801"/>
      <c r="AA126" s="801"/>
      <c r="AB126" s="801"/>
    </row>
    <row r="127" spans="6:28" s="824" customFormat="1" ht="12">
      <c r="F127" s="849"/>
      <c r="G127" s="849"/>
      <c r="H127" s="849"/>
      <c r="I127" s="849"/>
      <c r="L127" s="849"/>
      <c r="N127" s="800"/>
      <c r="O127" s="800"/>
      <c r="P127" s="800"/>
      <c r="Q127" s="800"/>
      <c r="R127" s="800"/>
      <c r="S127" s="801"/>
      <c r="T127" s="801"/>
      <c r="U127" s="801"/>
      <c r="V127" s="801"/>
      <c r="W127" s="801"/>
      <c r="X127" s="801"/>
      <c r="Y127" s="801"/>
      <c r="Z127" s="801"/>
      <c r="AA127" s="801"/>
      <c r="AB127" s="801"/>
    </row>
    <row r="128" spans="6:28" s="824" customFormat="1" ht="12">
      <c r="F128" s="849"/>
      <c r="G128" s="849"/>
      <c r="H128" s="849"/>
      <c r="I128" s="849"/>
      <c r="L128" s="849"/>
      <c r="N128" s="800"/>
      <c r="O128" s="800"/>
      <c r="P128" s="800"/>
      <c r="Q128" s="800"/>
      <c r="R128" s="800"/>
      <c r="S128" s="801"/>
      <c r="T128" s="801"/>
      <c r="U128" s="801"/>
      <c r="V128" s="801"/>
      <c r="W128" s="801"/>
      <c r="X128" s="801"/>
      <c r="Y128" s="801"/>
      <c r="Z128" s="801"/>
      <c r="AA128" s="801"/>
      <c r="AB128" s="801"/>
    </row>
    <row r="129" spans="6:28" s="824" customFormat="1" ht="12">
      <c r="F129" s="849"/>
      <c r="G129" s="849"/>
      <c r="H129" s="849"/>
      <c r="I129" s="849"/>
      <c r="L129" s="849"/>
      <c r="N129" s="800"/>
      <c r="O129" s="800"/>
      <c r="P129" s="800"/>
      <c r="Q129" s="800"/>
      <c r="R129" s="800"/>
      <c r="S129" s="801"/>
      <c r="T129" s="801"/>
      <c r="U129" s="801"/>
      <c r="V129" s="801"/>
      <c r="W129" s="801"/>
      <c r="X129" s="801"/>
      <c r="Y129" s="801"/>
      <c r="Z129" s="801"/>
      <c r="AA129" s="801"/>
      <c r="AB129" s="801"/>
    </row>
    <row r="130" spans="6:28" s="824" customFormat="1" ht="12">
      <c r="F130" s="849"/>
      <c r="G130" s="849"/>
      <c r="H130" s="849"/>
      <c r="I130" s="849"/>
      <c r="L130" s="849"/>
      <c r="N130" s="800"/>
      <c r="O130" s="800"/>
      <c r="P130" s="800"/>
      <c r="Q130" s="800"/>
      <c r="R130" s="800"/>
      <c r="S130" s="801"/>
      <c r="T130" s="801"/>
      <c r="U130" s="801"/>
      <c r="V130" s="801"/>
      <c r="W130" s="801"/>
      <c r="X130" s="801"/>
      <c r="Y130" s="801"/>
      <c r="Z130" s="801"/>
      <c r="AA130" s="801"/>
      <c r="AB130" s="801"/>
    </row>
    <row r="131" spans="6:28" s="824" customFormat="1" ht="12">
      <c r="F131" s="849"/>
      <c r="G131" s="849"/>
      <c r="H131" s="849"/>
      <c r="I131" s="849"/>
      <c r="L131" s="849"/>
      <c r="N131" s="800"/>
      <c r="O131" s="800"/>
      <c r="P131" s="800"/>
      <c r="Q131" s="800"/>
      <c r="R131" s="800"/>
      <c r="S131" s="801"/>
      <c r="T131" s="801"/>
      <c r="U131" s="801"/>
      <c r="V131" s="801"/>
      <c r="W131" s="801"/>
      <c r="X131" s="801"/>
      <c r="Y131" s="801"/>
      <c r="Z131" s="801"/>
      <c r="AA131" s="801"/>
      <c r="AB131" s="801"/>
    </row>
    <row r="132" spans="6:28" s="824" customFormat="1" ht="12">
      <c r="F132" s="849"/>
      <c r="G132" s="849"/>
      <c r="H132" s="849"/>
      <c r="I132" s="849"/>
      <c r="L132" s="849"/>
      <c r="N132" s="800"/>
      <c r="O132" s="800"/>
      <c r="P132" s="800"/>
      <c r="Q132" s="800"/>
      <c r="R132" s="800"/>
      <c r="S132" s="801"/>
      <c r="T132" s="801"/>
      <c r="U132" s="801"/>
      <c r="V132" s="801"/>
      <c r="W132" s="801"/>
      <c r="X132" s="801"/>
      <c r="Y132" s="801"/>
      <c r="Z132" s="801"/>
      <c r="AA132" s="801"/>
      <c r="AB132" s="801"/>
    </row>
    <row r="133" spans="6:28" s="824" customFormat="1" ht="12">
      <c r="F133" s="849"/>
      <c r="G133" s="849"/>
      <c r="H133" s="849"/>
      <c r="I133" s="849"/>
      <c r="L133" s="849"/>
      <c r="N133" s="800"/>
      <c r="O133" s="800"/>
      <c r="P133" s="800"/>
      <c r="Q133" s="800"/>
      <c r="R133" s="800"/>
      <c r="S133" s="801"/>
      <c r="T133" s="801"/>
      <c r="U133" s="801"/>
      <c r="V133" s="801"/>
      <c r="W133" s="801"/>
      <c r="X133" s="801"/>
      <c r="Y133" s="801"/>
      <c r="Z133" s="801"/>
      <c r="AA133" s="801"/>
      <c r="AB133" s="801"/>
    </row>
    <row r="134" spans="6:28" s="824" customFormat="1" ht="12">
      <c r="F134" s="849"/>
      <c r="G134" s="849"/>
      <c r="H134" s="849"/>
      <c r="I134" s="849"/>
      <c r="L134" s="849"/>
      <c r="N134" s="800"/>
      <c r="O134" s="800"/>
      <c r="P134" s="800"/>
      <c r="Q134" s="800"/>
      <c r="R134" s="800"/>
      <c r="S134" s="801"/>
      <c r="T134" s="801"/>
      <c r="U134" s="801"/>
      <c r="V134" s="801"/>
      <c r="W134" s="801"/>
      <c r="X134" s="801"/>
      <c r="Y134" s="801"/>
      <c r="Z134" s="801"/>
      <c r="AA134" s="801"/>
      <c r="AB134" s="801"/>
    </row>
    <row r="135" spans="6:28" s="824" customFormat="1" ht="12">
      <c r="F135" s="849"/>
      <c r="G135" s="849"/>
      <c r="H135" s="849"/>
      <c r="I135" s="849"/>
      <c r="L135" s="849"/>
      <c r="N135" s="800"/>
      <c r="O135" s="800"/>
      <c r="P135" s="800"/>
      <c r="Q135" s="800"/>
      <c r="R135" s="800"/>
      <c r="S135" s="801"/>
      <c r="T135" s="801"/>
      <c r="U135" s="801"/>
      <c r="V135" s="801"/>
      <c r="W135" s="801"/>
      <c r="X135" s="801"/>
      <c r="Y135" s="801"/>
      <c r="Z135" s="801"/>
      <c r="AA135" s="801"/>
      <c r="AB135" s="801"/>
    </row>
    <row r="136" spans="6:28" s="824" customFormat="1" ht="12">
      <c r="F136" s="849"/>
      <c r="G136" s="849"/>
      <c r="H136" s="849"/>
      <c r="I136" s="849"/>
      <c r="L136" s="849"/>
      <c r="N136" s="800"/>
      <c r="O136" s="800"/>
      <c r="P136" s="800"/>
      <c r="Q136" s="800"/>
      <c r="R136" s="800"/>
      <c r="S136" s="801"/>
      <c r="T136" s="801"/>
      <c r="U136" s="801"/>
      <c r="V136" s="801"/>
      <c r="W136" s="801"/>
      <c r="X136" s="801"/>
      <c r="Y136" s="801"/>
      <c r="Z136" s="801"/>
      <c r="AA136" s="801"/>
      <c r="AB136" s="801"/>
    </row>
    <row r="137" spans="6:28" s="824" customFormat="1" ht="12">
      <c r="F137" s="849"/>
      <c r="G137" s="849"/>
      <c r="H137" s="849"/>
      <c r="I137" s="849"/>
      <c r="L137" s="849"/>
      <c r="N137" s="800"/>
      <c r="O137" s="800"/>
      <c r="P137" s="800"/>
      <c r="Q137" s="800"/>
      <c r="R137" s="800"/>
      <c r="S137" s="801"/>
      <c r="T137" s="801"/>
      <c r="U137" s="801"/>
      <c r="V137" s="801"/>
      <c r="W137" s="801"/>
      <c r="X137" s="801"/>
      <c r="Y137" s="801"/>
      <c r="Z137" s="801"/>
      <c r="AA137" s="801"/>
      <c r="AB137" s="801"/>
    </row>
    <row r="138" spans="6:28" s="824" customFormat="1" ht="12">
      <c r="F138" s="849"/>
      <c r="G138" s="849"/>
      <c r="H138" s="849"/>
      <c r="I138" s="849"/>
      <c r="L138" s="849"/>
      <c r="N138" s="800"/>
      <c r="O138" s="800"/>
      <c r="P138" s="800"/>
      <c r="Q138" s="800"/>
      <c r="R138" s="800"/>
      <c r="S138" s="801"/>
      <c r="T138" s="801"/>
      <c r="U138" s="801"/>
      <c r="V138" s="801"/>
      <c r="W138" s="801"/>
      <c r="X138" s="801"/>
      <c r="Y138" s="801"/>
      <c r="Z138" s="801"/>
      <c r="AA138" s="801"/>
      <c r="AB138" s="801"/>
    </row>
    <row r="139" spans="6:28" s="824" customFormat="1" ht="12">
      <c r="F139" s="849"/>
      <c r="G139" s="849"/>
      <c r="H139" s="849"/>
      <c r="I139" s="849"/>
      <c r="L139" s="849"/>
      <c r="N139" s="800"/>
      <c r="O139" s="800"/>
      <c r="P139" s="800"/>
      <c r="Q139" s="800"/>
      <c r="R139" s="800"/>
      <c r="S139" s="801"/>
      <c r="T139" s="801"/>
      <c r="U139" s="801"/>
      <c r="V139" s="801"/>
      <c r="W139" s="801"/>
      <c r="X139" s="801"/>
      <c r="Y139" s="801"/>
      <c r="Z139" s="801"/>
      <c r="AA139" s="801"/>
      <c r="AB139" s="801"/>
    </row>
    <row r="140" spans="6:28" s="824" customFormat="1" ht="12">
      <c r="F140" s="849"/>
      <c r="G140" s="849"/>
      <c r="H140" s="849"/>
      <c r="I140" s="849"/>
      <c r="L140" s="849"/>
      <c r="N140" s="800"/>
      <c r="O140" s="800"/>
      <c r="P140" s="800"/>
      <c r="Q140" s="800"/>
      <c r="R140" s="800"/>
      <c r="S140" s="801"/>
      <c r="T140" s="801"/>
      <c r="U140" s="801"/>
      <c r="V140" s="801"/>
      <c r="W140" s="801"/>
      <c r="X140" s="801"/>
      <c r="Y140" s="801"/>
      <c r="Z140" s="801"/>
      <c r="AA140" s="801"/>
      <c r="AB140" s="801"/>
    </row>
    <row r="141" spans="6:28" s="824" customFormat="1" ht="12">
      <c r="F141" s="849"/>
      <c r="G141" s="849"/>
      <c r="H141" s="849"/>
      <c r="I141" s="849"/>
      <c r="L141" s="849"/>
      <c r="N141" s="800"/>
      <c r="O141" s="800"/>
      <c r="P141" s="800"/>
      <c r="Q141" s="800"/>
      <c r="R141" s="800"/>
      <c r="S141" s="801"/>
      <c r="T141" s="801"/>
      <c r="U141" s="801"/>
      <c r="V141" s="801"/>
      <c r="W141" s="801"/>
      <c r="X141" s="801"/>
      <c r="Y141" s="801"/>
      <c r="Z141" s="801"/>
      <c r="AA141" s="801"/>
      <c r="AB141" s="801"/>
    </row>
    <row r="142" spans="6:28" s="824" customFormat="1" ht="12">
      <c r="F142" s="849"/>
      <c r="G142" s="849"/>
      <c r="H142" s="849"/>
      <c r="I142" s="849"/>
      <c r="L142" s="849"/>
      <c r="N142" s="800"/>
      <c r="O142" s="800"/>
      <c r="P142" s="800"/>
      <c r="Q142" s="800"/>
      <c r="R142" s="800"/>
      <c r="S142" s="801"/>
      <c r="T142" s="801"/>
      <c r="U142" s="801"/>
      <c r="V142" s="801"/>
      <c r="W142" s="801"/>
      <c r="X142" s="801"/>
      <c r="Y142" s="801"/>
      <c r="Z142" s="801"/>
      <c r="AA142" s="801"/>
      <c r="AB142" s="801"/>
    </row>
    <row r="143" spans="6:28" s="824" customFormat="1" ht="12">
      <c r="F143" s="849"/>
      <c r="G143" s="849"/>
      <c r="H143" s="849"/>
      <c r="I143" s="849"/>
      <c r="L143" s="849"/>
      <c r="N143" s="800"/>
      <c r="O143" s="800"/>
      <c r="P143" s="800"/>
      <c r="Q143" s="800"/>
      <c r="R143" s="800"/>
      <c r="S143" s="801"/>
      <c r="T143" s="801"/>
      <c r="U143" s="801"/>
      <c r="V143" s="801"/>
      <c r="W143" s="801"/>
      <c r="X143" s="801"/>
      <c r="Y143" s="801"/>
      <c r="Z143" s="801"/>
      <c r="AA143" s="801"/>
      <c r="AB143" s="801"/>
    </row>
    <row r="144" spans="6:28" s="824" customFormat="1" ht="12">
      <c r="F144" s="849"/>
      <c r="G144" s="849"/>
      <c r="H144" s="849"/>
      <c r="I144" s="849"/>
      <c r="L144" s="849"/>
      <c r="N144" s="800"/>
      <c r="O144" s="800"/>
      <c r="P144" s="800"/>
      <c r="Q144" s="800"/>
      <c r="R144" s="800"/>
      <c r="S144" s="801"/>
      <c r="T144" s="801"/>
      <c r="U144" s="801"/>
      <c r="V144" s="801"/>
      <c r="W144" s="801"/>
      <c r="X144" s="801"/>
      <c r="Y144" s="801"/>
      <c r="Z144" s="801"/>
      <c r="AA144" s="801"/>
      <c r="AB144" s="801"/>
    </row>
    <row r="145" spans="6:28" s="824" customFormat="1" ht="12">
      <c r="F145" s="849"/>
      <c r="G145" s="849"/>
      <c r="H145" s="849"/>
      <c r="I145" s="849"/>
      <c r="L145" s="849"/>
      <c r="N145" s="800"/>
      <c r="O145" s="800"/>
      <c r="P145" s="800"/>
      <c r="Q145" s="800"/>
      <c r="R145" s="800"/>
      <c r="S145" s="801"/>
      <c r="T145" s="801"/>
      <c r="U145" s="801"/>
      <c r="V145" s="801"/>
      <c r="W145" s="801"/>
      <c r="X145" s="801"/>
      <c r="Y145" s="801"/>
      <c r="Z145" s="801"/>
      <c r="AA145" s="801"/>
      <c r="AB145" s="801"/>
    </row>
    <row r="146" spans="6:28" s="824" customFormat="1" ht="12">
      <c r="F146" s="849"/>
      <c r="G146" s="849"/>
      <c r="H146" s="849"/>
      <c r="I146" s="849"/>
      <c r="L146" s="849"/>
      <c r="N146" s="800"/>
      <c r="O146" s="800"/>
      <c r="P146" s="800"/>
      <c r="Q146" s="800"/>
      <c r="R146" s="800"/>
      <c r="S146" s="801"/>
      <c r="T146" s="801"/>
      <c r="U146" s="801"/>
      <c r="V146" s="801"/>
      <c r="W146" s="801"/>
      <c r="X146" s="801"/>
      <c r="Y146" s="801"/>
      <c r="Z146" s="801"/>
      <c r="AA146" s="801"/>
      <c r="AB146" s="801"/>
    </row>
    <row r="147" spans="6:28" s="824" customFormat="1" ht="12">
      <c r="F147" s="849"/>
      <c r="G147" s="849"/>
      <c r="H147" s="849"/>
      <c r="I147" s="849"/>
      <c r="L147" s="849"/>
      <c r="N147" s="800"/>
      <c r="O147" s="800"/>
      <c r="P147" s="800"/>
      <c r="Q147" s="800"/>
      <c r="R147" s="800"/>
      <c r="S147" s="801"/>
      <c r="T147" s="801"/>
      <c r="U147" s="801"/>
      <c r="V147" s="801"/>
      <c r="W147" s="801"/>
      <c r="X147" s="801"/>
      <c r="Y147" s="801"/>
      <c r="Z147" s="801"/>
      <c r="AA147" s="801"/>
      <c r="AB147" s="801"/>
    </row>
    <row r="148" spans="6:28" s="824" customFormat="1" ht="12">
      <c r="F148" s="849"/>
      <c r="G148" s="849"/>
      <c r="H148" s="849"/>
      <c r="I148" s="849"/>
      <c r="L148" s="849"/>
      <c r="N148" s="800"/>
      <c r="O148" s="800"/>
      <c r="P148" s="800"/>
      <c r="Q148" s="800"/>
      <c r="R148" s="800"/>
      <c r="S148" s="801"/>
      <c r="T148" s="801"/>
      <c r="U148" s="801"/>
      <c r="V148" s="801"/>
      <c r="W148" s="801"/>
      <c r="X148" s="801"/>
      <c r="Y148" s="801"/>
      <c r="Z148" s="801"/>
      <c r="AA148" s="801"/>
      <c r="AB148" s="801"/>
    </row>
    <row r="149" spans="6:28" s="824" customFormat="1" ht="12">
      <c r="F149" s="849"/>
      <c r="G149" s="849"/>
      <c r="H149" s="849"/>
      <c r="I149" s="849"/>
      <c r="L149" s="849"/>
      <c r="N149" s="800"/>
      <c r="O149" s="800"/>
      <c r="P149" s="800"/>
      <c r="Q149" s="800"/>
      <c r="R149" s="800"/>
      <c r="S149" s="801"/>
      <c r="T149" s="801"/>
      <c r="U149" s="801"/>
      <c r="V149" s="801"/>
      <c r="W149" s="801"/>
      <c r="X149" s="801"/>
      <c r="Y149" s="801"/>
      <c r="Z149" s="801"/>
      <c r="AA149" s="801"/>
      <c r="AB149" s="801"/>
    </row>
    <row r="150" spans="6:28" s="824" customFormat="1" ht="12">
      <c r="F150" s="849"/>
      <c r="G150" s="849"/>
      <c r="H150" s="849"/>
      <c r="I150" s="849"/>
      <c r="L150" s="849"/>
      <c r="N150" s="800"/>
      <c r="O150" s="800"/>
      <c r="P150" s="800"/>
      <c r="Q150" s="800"/>
      <c r="R150" s="800"/>
      <c r="S150" s="801"/>
      <c r="T150" s="801"/>
      <c r="U150" s="801"/>
      <c r="V150" s="801"/>
      <c r="W150" s="801"/>
      <c r="X150" s="801"/>
      <c r="Y150" s="801"/>
      <c r="Z150" s="801"/>
      <c r="AA150" s="801"/>
      <c r="AB150" s="801"/>
    </row>
    <row r="151" spans="6:28" s="824" customFormat="1" ht="12">
      <c r="F151" s="849"/>
      <c r="G151" s="849"/>
      <c r="H151" s="849"/>
      <c r="I151" s="849"/>
      <c r="L151" s="849"/>
      <c r="N151" s="800"/>
      <c r="O151" s="800"/>
      <c r="P151" s="800"/>
      <c r="Q151" s="800"/>
      <c r="R151" s="800"/>
      <c r="S151" s="801"/>
      <c r="T151" s="801"/>
      <c r="U151" s="801"/>
      <c r="V151" s="801"/>
      <c r="W151" s="801"/>
      <c r="X151" s="801"/>
      <c r="Y151" s="801"/>
      <c r="Z151" s="801"/>
      <c r="AA151" s="801"/>
      <c r="AB151" s="801"/>
    </row>
    <row r="152" spans="6:28" s="824" customFormat="1" ht="12">
      <c r="F152" s="849"/>
      <c r="G152" s="849"/>
      <c r="H152" s="849"/>
      <c r="I152" s="849"/>
      <c r="L152" s="849"/>
      <c r="N152" s="800"/>
      <c r="O152" s="800"/>
      <c r="P152" s="800"/>
      <c r="Q152" s="800"/>
      <c r="R152" s="800"/>
      <c r="S152" s="801"/>
      <c r="T152" s="801"/>
      <c r="U152" s="801"/>
      <c r="V152" s="801"/>
      <c r="W152" s="801"/>
      <c r="X152" s="801"/>
      <c r="Y152" s="801"/>
      <c r="Z152" s="801"/>
      <c r="AA152" s="801"/>
      <c r="AB152" s="801"/>
    </row>
    <row r="153" spans="6:28" s="824" customFormat="1" ht="12">
      <c r="F153" s="849"/>
      <c r="G153" s="849"/>
      <c r="H153" s="849"/>
      <c r="I153" s="849"/>
      <c r="L153" s="849"/>
      <c r="N153" s="800"/>
      <c r="O153" s="800"/>
      <c r="P153" s="800"/>
      <c r="Q153" s="800"/>
      <c r="R153" s="800"/>
      <c r="S153" s="801"/>
      <c r="T153" s="801"/>
      <c r="U153" s="801"/>
      <c r="V153" s="801"/>
      <c r="W153" s="801"/>
      <c r="X153" s="801"/>
      <c r="Y153" s="801"/>
      <c r="Z153" s="801"/>
      <c r="AA153" s="801"/>
      <c r="AB153" s="801"/>
    </row>
    <row r="154" spans="6:28" s="824" customFormat="1" ht="12">
      <c r="F154" s="849"/>
      <c r="G154" s="849"/>
      <c r="H154" s="849"/>
      <c r="I154" s="849"/>
      <c r="L154" s="849"/>
      <c r="N154" s="800"/>
      <c r="O154" s="800"/>
      <c r="P154" s="800"/>
      <c r="Q154" s="800"/>
      <c r="R154" s="800"/>
      <c r="S154" s="801"/>
      <c r="T154" s="801"/>
      <c r="U154" s="801"/>
      <c r="V154" s="801"/>
      <c r="W154" s="801"/>
      <c r="X154" s="801"/>
      <c r="Y154" s="801"/>
      <c r="Z154" s="801"/>
      <c r="AA154" s="801"/>
      <c r="AB154" s="801"/>
    </row>
    <row r="155" spans="6:28" s="824" customFormat="1" ht="12">
      <c r="F155" s="849"/>
      <c r="G155" s="849"/>
      <c r="H155" s="849"/>
      <c r="I155" s="849"/>
      <c r="L155" s="849"/>
      <c r="N155" s="800"/>
      <c r="O155" s="800"/>
      <c r="P155" s="800"/>
      <c r="Q155" s="800"/>
      <c r="R155" s="800"/>
      <c r="S155" s="801"/>
      <c r="T155" s="801"/>
      <c r="U155" s="801"/>
      <c r="V155" s="801"/>
      <c r="W155" s="801"/>
      <c r="X155" s="801"/>
      <c r="Y155" s="801"/>
      <c r="Z155" s="801"/>
      <c r="AA155" s="801"/>
      <c r="AB155" s="801"/>
    </row>
    <row r="156" spans="6:28" s="824" customFormat="1" ht="12">
      <c r="F156" s="849"/>
      <c r="G156" s="849"/>
      <c r="H156" s="849"/>
      <c r="I156" s="849"/>
      <c r="L156" s="849"/>
      <c r="N156" s="800"/>
      <c r="O156" s="800"/>
      <c r="P156" s="800"/>
      <c r="Q156" s="800"/>
      <c r="R156" s="800"/>
      <c r="S156" s="801"/>
      <c r="T156" s="801"/>
      <c r="U156" s="801"/>
      <c r="V156" s="801"/>
      <c r="W156" s="801"/>
      <c r="X156" s="801"/>
      <c r="Y156" s="801"/>
      <c r="Z156" s="801"/>
      <c r="AA156" s="801"/>
      <c r="AB156" s="801"/>
    </row>
    <row r="157" spans="6:28" s="824" customFormat="1" ht="12">
      <c r="F157" s="849"/>
      <c r="G157" s="849"/>
      <c r="H157" s="849"/>
      <c r="I157" s="849"/>
      <c r="L157" s="849"/>
      <c r="N157" s="800"/>
      <c r="O157" s="800"/>
      <c r="P157" s="800"/>
      <c r="Q157" s="800"/>
      <c r="R157" s="800"/>
      <c r="S157" s="801"/>
      <c r="T157" s="801"/>
      <c r="U157" s="801"/>
      <c r="V157" s="801"/>
      <c r="W157" s="801"/>
      <c r="X157" s="801"/>
      <c r="Y157" s="801"/>
      <c r="Z157" s="801"/>
      <c r="AA157" s="801"/>
      <c r="AB157" s="801"/>
    </row>
    <row r="158" spans="6:28" s="824" customFormat="1" ht="12">
      <c r="F158" s="849"/>
      <c r="G158" s="849"/>
      <c r="H158" s="849"/>
      <c r="I158" s="849"/>
      <c r="L158" s="849"/>
      <c r="N158" s="800"/>
      <c r="O158" s="800"/>
      <c r="P158" s="800"/>
      <c r="Q158" s="800"/>
      <c r="R158" s="800"/>
      <c r="S158" s="801"/>
      <c r="T158" s="801"/>
      <c r="U158" s="801"/>
      <c r="V158" s="801"/>
      <c r="W158" s="801"/>
      <c r="X158" s="801"/>
      <c r="Y158" s="801"/>
      <c r="Z158" s="801"/>
      <c r="AA158" s="801"/>
      <c r="AB158" s="801"/>
    </row>
    <row r="159" spans="6:28" s="824" customFormat="1" ht="12">
      <c r="F159" s="849"/>
      <c r="G159" s="849"/>
      <c r="H159" s="849"/>
      <c r="I159" s="849"/>
      <c r="L159" s="849"/>
      <c r="N159" s="800"/>
      <c r="O159" s="800"/>
      <c r="P159" s="800"/>
      <c r="Q159" s="800"/>
      <c r="R159" s="800"/>
      <c r="S159" s="801"/>
      <c r="T159" s="801"/>
      <c r="U159" s="801"/>
      <c r="V159" s="801"/>
      <c r="W159" s="801"/>
      <c r="X159" s="801"/>
      <c r="Y159" s="801"/>
      <c r="Z159" s="801"/>
      <c r="AA159" s="801"/>
      <c r="AB159" s="801"/>
    </row>
    <row r="160" spans="6:28" s="824" customFormat="1" ht="12">
      <c r="F160" s="849"/>
      <c r="G160" s="849"/>
      <c r="H160" s="849"/>
      <c r="I160" s="849"/>
      <c r="L160" s="849"/>
      <c r="N160" s="800"/>
      <c r="O160" s="800"/>
      <c r="P160" s="800"/>
      <c r="Q160" s="800"/>
      <c r="R160" s="800"/>
      <c r="S160" s="801"/>
      <c r="T160" s="801"/>
      <c r="U160" s="801"/>
      <c r="V160" s="801"/>
      <c r="W160" s="801"/>
      <c r="X160" s="801"/>
      <c r="Y160" s="801"/>
      <c r="Z160" s="801"/>
      <c r="AA160" s="801"/>
      <c r="AB160" s="801"/>
    </row>
    <row r="161" spans="6:28" s="824" customFormat="1" ht="12">
      <c r="F161" s="849"/>
      <c r="G161" s="849"/>
      <c r="H161" s="849"/>
      <c r="I161" s="849"/>
      <c r="L161" s="849"/>
      <c r="N161" s="800"/>
      <c r="O161" s="800"/>
      <c r="P161" s="800"/>
      <c r="Q161" s="800"/>
      <c r="R161" s="800"/>
      <c r="S161" s="801"/>
      <c r="T161" s="801"/>
      <c r="U161" s="801"/>
      <c r="V161" s="801"/>
      <c r="W161" s="801"/>
      <c r="X161" s="801"/>
      <c r="Y161" s="801"/>
      <c r="Z161" s="801"/>
      <c r="AA161" s="801"/>
      <c r="AB161" s="801"/>
    </row>
    <row r="162" spans="6:28" s="824" customFormat="1" ht="12">
      <c r="F162" s="849"/>
      <c r="G162" s="849"/>
      <c r="H162" s="849"/>
      <c r="I162" s="849"/>
      <c r="L162" s="849"/>
      <c r="N162" s="800"/>
      <c r="O162" s="800"/>
      <c r="P162" s="800"/>
      <c r="Q162" s="800"/>
      <c r="R162" s="800"/>
      <c r="S162" s="801"/>
      <c r="T162" s="801"/>
      <c r="U162" s="801"/>
      <c r="V162" s="801"/>
      <c r="W162" s="801"/>
      <c r="X162" s="801"/>
      <c r="Y162" s="801"/>
      <c r="Z162" s="801"/>
      <c r="AA162" s="801"/>
      <c r="AB162" s="801"/>
    </row>
    <row r="163" spans="6:28" s="824" customFormat="1" ht="12">
      <c r="F163" s="849"/>
      <c r="G163" s="849"/>
      <c r="H163" s="849"/>
      <c r="I163" s="849"/>
      <c r="L163" s="849"/>
      <c r="N163" s="800"/>
      <c r="O163" s="800"/>
      <c r="P163" s="800"/>
      <c r="Q163" s="800"/>
      <c r="R163" s="800"/>
      <c r="S163" s="801"/>
      <c r="T163" s="801"/>
      <c r="U163" s="801"/>
      <c r="V163" s="801"/>
      <c r="W163" s="801"/>
      <c r="X163" s="801"/>
      <c r="Y163" s="801"/>
      <c r="Z163" s="801"/>
      <c r="AA163" s="801"/>
      <c r="AB163" s="801"/>
    </row>
    <row r="164" spans="6:28" s="824" customFormat="1" ht="12">
      <c r="F164" s="849"/>
      <c r="G164" s="849"/>
      <c r="H164" s="849"/>
      <c r="I164" s="849"/>
      <c r="L164" s="849"/>
      <c r="N164" s="800"/>
      <c r="O164" s="800"/>
      <c r="P164" s="800"/>
      <c r="Q164" s="800"/>
      <c r="R164" s="800"/>
      <c r="S164" s="801"/>
      <c r="T164" s="801"/>
      <c r="U164" s="801"/>
      <c r="V164" s="801"/>
      <c r="W164" s="801"/>
      <c r="X164" s="801"/>
      <c r="Y164" s="801"/>
      <c r="Z164" s="801"/>
      <c r="AA164" s="801"/>
      <c r="AB164" s="801"/>
    </row>
    <row r="165" spans="6:28" s="824" customFormat="1" ht="12">
      <c r="F165" s="849"/>
      <c r="G165" s="849"/>
      <c r="H165" s="849"/>
      <c r="I165" s="849"/>
      <c r="L165" s="849"/>
      <c r="N165" s="800"/>
      <c r="O165" s="800"/>
      <c r="P165" s="800"/>
      <c r="Q165" s="800"/>
      <c r="R165" s="800"/>
      <c r="S165" s="801"/>
      <c r="T165" s="801"/>
      <c r="U165" s="801"/>
      <c r="V165" s="801"/>
      <c r="W165" s="801"/>
      <c r="X165" s="801"/>
      <c r="Y165" s="801"/>
      <c r="Z165" s="801"/>
      <c r="AA165" s="801"/>
      <c r="AB165" s="801"/>
    </row>
    <row r="166" spans="6:28" s="824" customFormat="1" ht="12">
      <c r="F166" s="849"/>
      <c r="G166" s="849"/>
      <c r="H166" s="849"/>
      <c r="I166" s="849"/>
      <c r="L166" s="849"/>
      <c r="N166" s="800"/>
      <c r="O166" s="800"/>
      <c r="P166" s="800"/>
      <c r="Q166" s="800"/>
      <c r="R166" s="800"/>
      <c r="S166" s="801"/>
      <c r="T166" s="801"/>
      <c r="U166" s="801"/>
      <c r="V166" s="801"/>
      <c r="W166" s="801"/>
      <c r="X166" s="801"/>
      <c r="Y166" s="801"/>
      <c r="Z166" s="801"/>
      <c r="AA166" s="801"/>
      <c r="AB166" s="801"/>
    </row>
    <row r="167" spans="6:28" s="824" customFormat="1" ht="12">
      <c r="F167" s="849"/>
      <c r="G167" s="849"/>
      <c r="H167" s="849"/>
      <c r="I167" s="849"/>
      <c r="L167" s="849"/>
      <c r="N167" s="800"/>
      <c r="O167" s="800"/>
      <c r="P167" s="800"/>
      <c r="Q167" s="800"/>
      <c r="R167" s="800"/>
      <c r="S167" s="801"/>
      <c r="T167" s="801"/>
      <c r="U167" s="801"/>
      <c r="V167" s="801"/>
      <c r="W167" s="801"/>
      <c r="X167" s="801"/>
      <c r="Y167" s="801"/>
      <c r="Z167" s="801"/>
      <c r="AA167" s="801"/>
      <c r="AB167" s="801"/>
    </row>
    <row r="168" spans="6:28" s="824" customFormat="1" ht="12">
      <c r="F168" s="849"/>
      <c r="G168" s="849"/>
      <c r="H168" s="849"/>
      <c r="I168" s="849"/>
      <c r="L168" s="849"/>
      <c r="N168" s="800"/>
      <c r="O168" s="800"/>
      <c r="P168" s="800"/>
      <c r="Q168" s="800"/>
      <c r="R168" s="800"/>
      <c r="S168" s="801"/>
      <c r="T168" s="801"/>
      <c r="U168" s="801"/>
      <c r="V168" s="801"/>
      <c r="W168" s="801"/>
      <c r="X168" s="801"/>
      <c r="Y168" s="801"/>
      <c r="Z168" s="801"/>
      <c r="AA168" s="801"/>
      <c r="AB168" s="801"/>
    </row>
    <row r="169" spans="6:28" s="824" customFormat="1" ht="12">
      <c r="F169" s="849"/>
      <c r="G169" s="849"/>
      <c r="H169" s="849"/>
      <c r="I169" s="849"/>
      <c r="L169" s="849"/>
      <c r="N169" s="800"/>
      <c r="O169" s="800"/>
      <c r="P169" s="800"/>
      <c r="Q169" s="800"/>
      <c r="R169" s="800"/>
      <c r="S169" s="801"/>
      <c r="T169" s="801"/>
      <c r="U169" s="801"/>
      <c r="V169" s="801"/>
      <c r="W169" s="801"/>
      <c r="X169" s="801"/>
      <c r="Y169" s="801"/>
      <c r="Z169" s="801"/>
      <c r="AA169" s="801"/>
      <c r="AB169" s="801"/>
    </row>
    <row r="170" spans="6:28" s="824" customFormat="1" ht="12">
      <c r="F170" s="849"/>
      <c r="G170" s="849"/>
      <c r="H170" s="849"/>
      <c r="I170" s="849"/>
      <c r="L170" s="849"/>
      <c r="N170" s="800"/>
      <c r="O170" s="800"/>
      <c r="P170" s="800"/>
      <c r="Q170" s="800"/>
      <c r="R170" s="800"/>
      <c r="S170" s="801"/>
      <c r="T170" s="801"/>
      <c r="U170" s="801"/>
      <c r="V170" s="801"/>
      <c r="W170" s="801"/>
      <c r="X170" s="801"/>
      <c r="Y170" s="801"/>
      <c r="Z170" s="801"/>
      <c r="AA170" s="801"/>
      <c r="AB170" s="801"/>
    </row>
    <row r="171" spans="6:28" s="824" customFormat="1" ht="12">
      <c r="F171" s="849"/>
      <c r="G171" s="849"/>
      <c r="H171" s="849"/>
      <c r="I171" s="849"/>
      <c r="L171" s="849"/>
      <c r="N171" s="800"/>
      <c r="O171" s="800"/>
      <c r="P171" s="800"/>
      <c r="Q171" s="800"/>
      <c r="R171" s="800"/>
      <c r="S171" s="801"/>
      <c r="T171" s="801"/>
      <c r="U171" s="801"/>
      <c r="V171" s="801"/>
      <c r="W171" s="801"/>
      <c r="X171" s="801"/>
      <c r="Y171" s="801"/>
      <c r="Z171" s="801"/>
      <c r="AA171" s="801"/>
      <c r="AB171" s="801"/>
    </row>
    <row r="172" spans="6:28" s="824" customFormat="1" ht="12">
      <c r="F172" s="849"/>
      <c r="G172" s="849"/>
      <c r="H172" s="849"/>
      <c r="I172" s="849"/>
      <c r="L172" s="849"/>
      <c r="N172" s="800"/>
      <c r="O172" s="800"/>
      <c r="P172" s="800"/>
      <c r="Q172" s="800"/>
      <c r="R172" s="800"/>
      <c r="S172" s="801"/>
      <c r="T172" s="801"/>
      <c r="U172" s="801"/>
      <c r="V172" s="801"/>
      <c r="W172" s="801"/>
      <c r="X172" s="801"/>
      <c r="Y172" s="801"/>
      <c r="Z172" s="801"/>
      <c r="AA172" s="801"/>
      <c r="AB172" s="801"/>
    </row>
    <row r="173" spans="6:28" s="824" customFormat="1" ht="12">
      <c r="F173" s="849"/>
      <c r="G173" s="849"/>
      <c r="H173" s="849"/>
      <c r="I173" s="849"/>
      <c r="L173" s="849"/>
      <c r="N173" s="800"/>
      <c r="O173" s="800"/>
      <c r="P173" s="800"/>
      <c r="Q173" s="800"/>
      <c r="R173" s="800"/>
      <c r="S173" s="801"/>
      <c r="T173" s="801"/>
      <c r="U173" s="801"/>
      <c r="V173" s="801"/>
      <c r="W173" s="801"/>
      <c r="X173" s="801"/>
      <c r="Y173" s="801"/>
      <c r="Z173" s="801"/>
      <c r="AA173" s="801"/>
      <c r="AB173" s="801"/>
    </row>
    <row r="174" spans="6:28" s="824" customFormat="1" ht="12">
      <c r="F174" s="849"/>
      <c r="G174" s="849"/>
      <c r="H174" s="849"/>
      <c r="I174" s="849"/>
      <c r="L174" s="849"/>
      <c r="N174" s="800"/>
      <c r="O174" s="800"/>
      <c r="P174" s="800"/>
      <c r="Q174" s="800"/>
      <c r="R174" s="800"/>
      <c r="S174" s="801"/>
      <c r="T174" s="801"/>
      <c r="U174" s="801"/>
      <c r="V174" s="801"/>
      <c r="W174" s="801"/>
      <c r="X174" s="801"/>
      <c r="Y174" s="801"/>
      <c r="Z174" s="801"/>
      <c r="AA174" s="801"/>
      <c r="AB174" s="801"/>
    </row>
    <row r="175" spans="6:28" s="824" customFormat="1" ht="12">
      <c r="F175" s="849"/>
      <c r="G175" s="849"/>
      <c r="H175" s="849"/>
      <c r="I175" s="849"/>
      <c r="L175" s="849"/>
      <c r="N175" s="800"/>
      <c r="O175" s="800"/>
      <c r="P175" s="800"/>
      <c r="Q175" s="800"/>
      <c r="R175" s="800"/>
      <c r="S175" s="801"/>
      <c r="T175" s="801"/>
      <c r="U175" s="801"/>
      <c r="V175" s="801"/>
      <c r="W175" s="801"/>
      <c r="X175" s="801"/>
      <c r="Y175" s="801"/>
      <c r="Z175" s="801"/>
      <c r="AA175" s="801"/>
      <c r="AB175" s="801"/>
    </row>
    <row r="176" spans="6:28" s="824" customFormat="1" ht="12">
      <c r="F176" s="849"/>
      <c r="G176" s="849"/>
      <c r="H176" s="849"/>
      <c r="I176" s="849"/>
      <c r="L176" s="849"/>
      <c r="N176" s="800"/>
      <c r="O176" s="800"/>
      <c r="P176" s="800"/>
      <c r="Q176" s="800"/>
      <c r="R176" s="800"/>
      <c r="S176" s="801"/>
      <c r="T176" s="801"/>
      <c r="U176" s="801"/>
      <c r="V176" s="801"/>
      <c r="W176" s="801"/>
      <c r="X176" s="801"/>
      <c r="Y176" s="801"/>
      <c r="Z176" s="801"/>
      <c r="AA176" s="801"/>
      <c r="AB176" s="801"/>
    </row>
    <row r="177" spans="6:28" s="824" customFormat="1" ht="12">
      <c r="F177" s="849"/>
      <c r="G177" s="849"/>
      <c r="H177" s="849"/>
      <c r="I177" s="849"/>
      <c r="L177" s="849"/>
      <c r="N177" s="800"/>
      <c r="O177" s="800"/>
      <c r="P177" s="800"/>
      <c r="Q177" s="800"/>
      <c r="R177" s="800"/>
      <c r="S177" s="801"/>
      <c r="T177" s="801"/>
      <c r="U177" s="801"/>
      <c r="V177" s="801"/>
      <c r="W177" s="801"/>
      <c r="X177" s="801"/>
      <c r="Y177" s="801"/>
      <c r="Z177" s="801"/>
      <c r="AA177" s="801"/>
      <c r="AB177" s="801"/>
    </row>
    <row r="178" spans="6:28" s="824" customFormat="1" ht="12">
      <c r="F178" s="849"/>
      <c r="G178" s="849"/>
      <c r="H178" s="849"/>
      <c r="I178" s="849"/>
      <c r="L178" s="849"/>
      <c r="N178" s="800"/>
      <c r="O178" s="800"/>
      <c r="P178" s="800"/>
      <c r="Q178" s="800"/>
      <c r="R178" s="800"/>
      <c r="S178" s="801"/>
      <c r="T178" s="801"/>
      <c r="U178" s="801"/>
      <c r="V178" s="801"/>
      <c r="W178" s="801"/>
      <c r="X178" s="801"/>
      <c r="Y178" s="801"/>
      <c r="Z178" s="801"/>
      <c r="AA178" s="801"/>
      <c r="AB178" s="801"/>
    </row>
    <row r="179" spans="6:28" s="824" customFormat="1" ht="12">
      <c r="F179" s="849"/>
      <c r="G179" s="849"/>
      <c r="H179" s="849"/>
      <c r="I179" s="849"/>
      <c r="L179" s="849"/>
      <c r="N179" s="800"/>
      <c r="O179" s="800"/>
      <c r="P179" s="800"/>
      <c r="Q179" s="800"/>
      <c r="R179" s="800"/>
      <c r="S179" s="801"/>
      <c r="T179" s="801"/>
      <c r="U179" s="801"/>
      <c r="V179" s="801"/>
      <c r="W179" s="801"/>
      <c r="X179" s="801"/>
      <c r="Y179" s="801"/>
      <c r="Z179" s="801"/>
      <c r="AA179" s="801"/>
      <c r="AB179" s="801"/>
    </row>
    <row r="180" spans="6:28" s="824" customFormat="1" ht="12">
      <c r="F180" s="849"/>
      <c r="G180" s="849"/>
      <c r="H180" s="849"/>
      <c r="I180" s="849"/>
      <c r="L180" s="849"/>
      <c r="N180" s="800"/>
      <c r="O180" s="800"/>
      <c r="P180" s="800"/>
      <c r="Q180" s="800"/>
      <c r="R180" s="800"/>
      <c r="S180" s="801"/>
      <c r="T180" s="801"/>
      <c r="U180" s="801"/>
      <c r="V180" s="801"/>
      <c r="W180" s="801"/>
      <c r="X180" s="801"/>
      <c r="Y180" s="801"/>
      <c r="Z180" s="801"/>
      <c r="AA180" s="801"/>
      <c r="AB180" s="801"/>
    </row>
    <row r="181" spans="6:28" s="824" customFormat="1" ht="12">
      <c r="F181" s="849"/>
      <c r="G181" s="849"/>
      <c r="H181" s="849"/>
      <c r="I181" s="849"/>
      <c r="L181" s="849"/>
      <c r="N181" s="800"/>
      <c r="O181" s="800"/>
      <c r="P181" s="800"/>
      <c r="Q181" s="800"/>
      <c r="R181" s="800"/>
      <c r="S181" s="801"/>
      <c r="T181" s="801"/>
      <c r="U181" s="801"/>
      <c r="V181" s="801"/>
      <c r="W181" s="801"/>
      <c r="X181" s="801"/>
      <c r="Y181" s="801"/>
      <c r="Z181" s="801"/>
      <c r="AA181" s="801"/>
      <c r="AB181" s="801"/>
    </row>
    <row r="182" spans="6:28" s="824" customFormat="1" ht="12">
      <c r="F182" s="849"/>
      <c r="G182" s="849"/>
      <c r="H182" s="849"/>
      <c r="I182" s="849"/>
      <c r="L182" s="849"/>
      <c r="N182" s="800"/>
      <c r="O182" s="800"/>
      <c r="P182" s="800"/>
      <c r="Q182" s="800"/>
      <c r="R182" s="800"/>
      <c r="S182" s="801"/>
      <c r="T182" s="801"/>
      <c r="U182" s="801"/>
      <c r="V182" s="801"/>
      <c r="W182" s="801"/>
      <c r="X182" s="801"/>
      <c r="Y182" s="801"/>
      <c r="Z182" s="801"/>
      <c r="AA182" s="801"/>
      <c r="AB182" s="801"/>
    </row>
    <row r="183" spans="6:28" s="824" customFormat="1" ht="12">
      <c r="F183" s="849"/>
      <c r="G183" s="849"/>
      <c r="H183" s="849"/>
      <c r="I183" s="849"/>
      <c r="L183" s="849"/>
      <c r="N183" s="800"/>
      <c r="O183" s="800"/>
      <c r="P183" s="800"/>
      <c r="Q183" s="800"/>
      <c r="R183" s="800"/>
      <c r="S183" s="801"/>
      <c r="T183" s="801"/>
      <c r="U183" s="801"/>
      <c r="V183" s="801"/>
      <c r="W183" s="801"/>
      <c r="X183" s="801"/>
      <c r="Y183" s="801"/>
      <c r="Z183" s="801"/>
      <c r="AA183" s="801"/>
      <c r="AB183" s="801"/>
    </row>
    <row r="184" spans="6:28" s="824" customFormat="1" ht="12">
      <c r="F184" s="849"/>
      <c r="G184" s="849"/>
      <c r="H184" s="849"/>
      <c r="I184" s="849"/>
      <c r="L184" s="849"/>
      <c r="N184" s="800"/>
      <c r="O184" s="800"/>
      <c r="P184" s="800"/>
      <c r="Q184" s="800"/>
      <c r="R184" s="800"/>
      <c r="S184" s="801"/>
      <c r="T184" s="801"/>
      <c r="U184" s="801"/>
      <c r="V184" s="801"/>
      <c r="W184" s="801"/>
      <c r="X184" s="801"/>
      <c r="Y184" s="801"/>
      <c r="Z184" s="801"/>
      <c r="AA184" s="801"/>
      <c r="AB184" s="801"/>
    </row>
    <row r="185" spans="6:28" s="824" customFormat="1" ht="12">
      <c r="F185" s="849"/>
      <c r="G185" s="849"/>
      <c r="H185" s="849"/>
      <c r="I185" s="849"/>
      <c r="L185" s="849"/>
      <c r="N185" s="800"/>
      <c r="O185" s="800"/>
      <c r="P185" s="800"/>
      <c r="Q185" s="800"/>
      <c r="R185" s="800"/>
      <c r="S185" s="801"/>
      <c r="T185" s="801"/>
      <c r="U185" s="801"/>
      <c r="V185" s="801"/>
      <c r="W185" s="801"/>
      <c r="X185" s="801"/>
      <c r="Y185" s="801"/>
      <c r="Z185" s="801"/>
      <c r="AA185" s="801"/>
      <c r="AB185" s="801"/>
    </row>
    <row r="186" spans="6:28" s="824" customFormat="1" ht="12">
      <c r="F186" s="849"/>
      <c r="G186" s="849"/>
      <c r="H186" s="849"/>
      <c r="I186" s="849"/>
      <c r="L186" s="849"/>
      <c r="N186" s="800"/>
      <c r="O186" s="800"/>
      <c r="P186" s="800"/>
      <c r="Q186" s="800"/>
      <c r="R186" s="800"/>
      <c r="S186" s="801"/>
      <c r="T186" s="801"/>
      <c r="U186" s="801"/>
      <c r="V186" s="801"/>
      <c r="W186" s="801"/>
      <c r="X186" s="801"/>
      <c r="Y186" s="801"/>
      <c r="Z186" s="801"/>
      <c r="AA186" s="801"/>
      <c r="AB186" s="801"/>
    </row>
    <row r="187" spans="6:28" s="824" customFormat="1" ht="12">
      <c r="F187" s="849"/>
      <c r="G187" s="849"/>
      <c r="H187" s="849"/>
      <c r="I187" s="849"/>
      <c r="L187" s="849"/>
      <c r="N187" s="800"/>
      <c r="O187" s="800"/>
      <c r="P187" s="800"/>
      <c r="Q187" s="800"/>
      <c r="R187" s="800"/>
      <c r="S187" s="801"/>
      <c r="T187" s="801"/>
      <c r="U187" s="801"/>
      <c r="V187" s="801"/>
      <c r="W187" s="801"/>
      <c r="X187" s="801"/>
      <c r="Y187" s="801"/>
      <c r="Z187" s="801"/>
      <c r="AA187" s="801"/>
      <c r="AB187" s="801"/>
    </row>
    <row r="188" spans="6:28" s="824" customFormat="1" ht="12">
      <c r="F188" s="849"/>
      <c r="G188" s="849"/>
      <c r="H188" s="849"/>
      <c r="I188" s="849"/>
      <c r="L188" s="849"/>
      <c r="N188" s="800"/>
      <c r="O188" s="800"/>
      <c r="P188" s="800"/>
      <c r="Q188" s="800"/>
      <c r="R188" s="800"/>
      <c r="S188" s="801"/>
      <c r="T188" s="801"/>
      <c r="U188" s="801"/>
      <c r="V188" s="801"/>
      <c r="W188" s="801"/>
      <c r="X188" s="801"/>
      <c r="Y188" s="801"/>
      <c r="Z188" s="801"/>
      <c r="AA188" s="801"/>
      <c r="AB188" s="801"/>
    </row>
    <row r="189" spans="6:28" s="824" customFormat="1" ht="12">
      <c r="F189" s="849"/>
      <c r="G189" s="849"/>
      <c r="H189" s="849"/>
      <c r="I189" s="849"/>
      <c r="L189" s="849"/>
      <c r="N189" s="800"/>
      <c r="O189" s="800"/>
      <c r="P189" s="800"/>
      <c r="Q189" s="800"/>
      <c r="R189" s="800"/>
      <c r="S189" s="801"/>
      <c r="T189" s="801"/>
      <c r="U189" s="801"/>
      <c r="V189" s="801"/>
      <c r="W189" s="801"/>
      <c r="X189" s="801"/>
      <c r="Y189" s="801"/>
      <c r="Z189" s="801"/>
      <c r="AA189" s="801"/>
      <c r="AB189" s="801"/>
    </row>
    <row r="190" spans="6:28" s="824" customFormat="1" ht="12">
      <c r="F190" s="849"/>
      <c r="G190" s="849"/>
      <c r="H190" s="849"/>
      <c r="I190" s="849"/>
      <c r="L190" s="849"/>
      <c r="N190" s="800"/>
      <c r="O190" s="800"/>
      <c r="P190" s="800"/>
      <c r="Q190" s="800"/>
      <c r="R190" s="800"/>
      <c r="S190" s="801"/>
      <c r="T190" s="801"/>
      <c r="U190" s="801"/>
      <c r="V190" s="801"/>
      <c r="W190" s="801"/>
      <c r="X190" s="801"/>
      <c r="Y190" s="801"/>
      <c r="Z190" s="801"/>
      <c r="AA190" s="801"/>
      <c r="AB190" s="801"/>
    </row>
    <row r="191" spans="6:28" s="824" customFormat="1" ht="12">
      <c r="F191" s="849"/>
      <c r="G191" s="849"/>
      <c r="H191" s="849"/>
      <c r="I191" s="849"/>
      <c r="L191" s="849"/>
      <c r="N191" s="800"/>
      <c r="O191" s="800"/>
      <c r="P191" s="800"/>
      <c r="Q191" s="800"/>
      <c r="R191" s="800"/>
      <c r="S191" s="801"/>
      <c r="T191" s="801"/>
      <c r="U191" s="801"/>
      <c r="V191" s="801"/>
      <c r="W191" s="801"/>
      <c r="X191" s="801"/>
      <c r="Y191" s="801"/>
      <c r="Z191" s="801"/>
      <c r="AA191" s="801"/>
      <c r="AB191" s="801"/>
    </row>
    <row r="192" spans="6:28" s="824" customFormat="1" ht="12">
      <c r="F192" s="849"/>
      <c r="G192" s="849"/>
      <c r="H192" s="849"/>
      <c r="I192" s="849"/>
      <c r="L192" s="849"/>
      <c r="N192" s="800"/>
      <c r="O192" s="800"/>
      <c r="P192" s="800"/>
      <c r="Q192" s="800"/>
      <c r="R192" s="800"/>
      <c r="S192" s="801"/>
      <c r="T192" s="801"/>
      <c r="U192" s="801"/>
      <c r="V192" s="801"/>
      <c r="W192" s="801"/>
      <c r="X192" s="801"/>
      <c r="Y192" s="801"/>
      <c r="Z192" s="801"/>
      <c r="AA192" s="801"/>
      <c r="AB192" s="801"/>
    </row>
    <row r="193" spans="6:28" s="824" customFormat="1" ht="12">
      <c r="F193" s="849"/>
      <c r="G193" s="849"/>
      <c r="H193" s="849"/>
      <c r="I193" s="849"/>
      <c r="L193" s="849"/>
      <c r="N193" s="800"/>
      <c r="O193" s="800"/>
      <c r="P193" s="800"/>
      <c r="Q193" s="800"/>
      <c r="R193" s="800"/>
      <c r="S193" s="801"/>
      <c r="T193" s="801"/>
      <c r="U193" s="801"/>
      <c r="V193" s="801"/>
      <c r="W193" s="801"/>
      <c r="X193" s="801"/>
      <c r="Y193" s="801"/>
      <c r="Z193" s="801"/>
      <c r="AA193" s="801"/>
      <c r="AB193" s="801"/>
    </row>
    <row r="194" spans="6:28" s="824" customFormat="1" ht="12">
      <c r="F194" s="849"/>
      <c r="G194" s="849"/>
      <c r="H194" s="849"/>
      <c r="I194" s="849"/>
      <c r="L194" s="849"/>
      <c r="N194" s="800"/>
      <c r="O194" s="800"/>
      <c r="P194" s="800"/>
      <c r="Q194" s="800"/>
      <c r="R194" s="800"/>
      <c r="S194" s="801"/>
      <c r="T194" s="801"/>
      <c r="U194" s="801"/>
      <c r="V194" s="801"/>
      <c r="W194" s="801"/>
      <c r="X194" s="801"/>
      <c r="Y194" s="801"/>
      <c r="Z194" s="801"/>
      <c r="AA194" s="801"/>
      <c r="AB194" s="801"/>
    </row>
    <row r="195" spans="6:28" s="824" customFormat="1" ht="12">
      <c r="F195" s="849"/>
      <c r="G195" s="849"/>
      <c r="H195" s="849"/>
      <c r="I195" s="849"/>
      <c r="L195" s="849"/>
      <c r="N195" s="800"/>
      <c r="O195" s="800"/>
      <c r="P195" s="800"/>
      <c r="Q195" s="800"/>
      <c r="R195" s="800"/>
      <c r="S195" s="801"/>
      <c r="T195" s="801"/>
      <c r="U195" s="801"/>
      <c r="V195" s="801"/>
      <c r="W195" s="801"/>
      <c r="X195" s="801"/>
      <c r="Y195" s="801"/>
      <c r="Z195" s="801"/>
      <c r="AA195" s="801"/>
      <c r="AB195" s="801"/>
    </row>
    <row r="196" spans="6:28" s="824" customFormat="1" ht="12">
      <c r="F196" s="849"/>
      <c r="G196" s="849"/>
      <c r="H196" s="849"/>
      <c r="I196" s="849"/>
      <c r="L196" s="849"/>
      <c r="N196" s="800"/>
      <c r="O196" s="800"/>
      <c r="P196" s="800"/>
      <c r="Q196" s="800"/>
      <c r="R196" s="800"/>
      <c r="S196" s="801"/>
      <c r="T196" s="801"/>
      <c r="U196" s="801"/>
      <c r="V196" s="801"/>
      <c r="W196" s="801"/>
      <c r="X196" s="801"/>
      <c r="Y196" s="801"/>
      <c r="Z196" s="801"/>
      <c r="AA196" s="801"/>
      <c r="AB196" s="801"/>
    </row>
    <row r="197" spans="6:28" s="824" customFormat="1" ht="12">
      <c r="F197" s="849"/>
      <c r="G197" s="849"/>
      <c r="H197" s="849"/>
      <c r="I197" s="849"/>
      <c r="L197" s="849"/>
      <c r="N197" s="800"/>
      <c r="O197" s="800"/>
      <c r="P197" s="800"/>
      <c r="Q197" s="800"/>
      <c r="R197" s="800"/>
      <c r="S197" s="801"/>
      <c r="T197" s="801"/>
      <c r="U197" s="801"/>
      <c r="V197" s="801"/>
      <c r="W197" s="801"/>
      <c r="X197" s="801"/>
      <c r="Y197" s="801"/>
      <c r="Z197" s="801"/>
      <c r="AA197" s="801"/>
      <c r="AB197" s="801"/>
    </row>
    <row r="198" spans="6:28" s="824" customFormat="1" ht="12">
      <c r="F198" s="849"/>
      <c r="G198" s="849"/>
      <c r="H198" s="849"/>
      <c r="I198" s="849"/>
      <c r="L198" s="849"/>
      <c r="N198" s="800"/>
      <c r="O198" s="800"/>
      <c r="P198" s="800"/>
      <c r="Q198" s="800"/>
      <c r="R198" s="800"/>
      <c r="S198" s="801"/>
      <c r="T198" s="801"/>
      <c r="U198" s="801"/>
      <c r="V198" s="801"/>
      <c r="W198" s="801"/>
      <c r="X198" s="801"/>
      <c r="Y198" s="801"/>
      <c r="Z198" s="801"/>
      <c r="AA198" s="801"/>
      <c r="AB198" s="801"/>
    </row>
    <row r="199" spans="6:28" s="824" customFormat="1" ht="12">
      <c r="F199" s="849"/>
      <c r="G199" s="849"/>
      <c r="H199" s="849"/>
      <c r="I199" s="849"/>
      <c r="L199" s="849"/>
      <c r="N199" s="800"/>
      <c r="O199" s="800"/>
      <c r="P199" s="800"/>
      <c r="Q199" s="800"/>
      <c r="R199" s="800"/>
      <c r="S199" s="801"/>
      <c r="T199" s="801"/>
      <c r="U199" s="801"/>
      <c r="V199" s="801"/>
      <c r="W199" s="801"/>
      <c r="X199" s="801"/>
      <c r="Y199" s="801"/>
      <c r="Z199" s="801"/>
      <c r="AA199" s="801"/>
      <c r="AB199" s="801"/>
    </row>
    <row r="200" spans="6:28" s="824" customFormat="1" ht="12">
      <c r="F200" s="849"/>
      <c r="G200" s="849"/>
      <c r="H200" s="849"/>
      <c r="I200" s="849"/>
      <c r="L200" s="849"/>
      <c r="N200" s="800"/>
      <c r="O200" s="800"/>
      <c r="P200" s="800"/>
      <c r="Q200" s="800"/>
      <c r="R200" s="800"/>
      <c r="S200" s="801"/>
      <c r="T200" s="801"/>
      <c r="U200" s="801"/>
      <c r="V200" s="801"/>
      <c r="W200" s="801"/>
      <c r="X200" s="801"/>
      <c r="Y200" s="801"/>
      <c r="Z200" s="801"/>
      <c r="AA200" s="801"/>
      <c r="AB200" s="801"/>
    </row>
    <row r="201" spans="6:28" s="824" customFormat="1" ht="12">
      <c r="F201" s="849"/>
      <c r="G201" s="849"/>
      <c r="H201" s="849"/>
      <c r="I201" s="849"/>
      <c r="L201" s="849"/>
      <c r="N201" s="800"/>
      <c r="O201" s="800"/>
      <c r="P201" s="800"/>
      <c r="Q201" s="800"/>
      <c r="R201" s="800"/>
      <c r="S201" s="801"/>
      <c r="T201" s="801"/>
      <c r="U201" s="801"/>
      <c r="V201" s="801"/>
      <c r="W201" s="801"/>
      <c r="X201" s="801"/>
      <c r="Y201" s="801"/>
      <c r="Z201" s="801"/>
      <c r="AA201" s="801"/>
      <c r="AB201" s="801"/>
    </row>
    <row r="202" spans="6:28" s="824" customFormat="1" ht="12">
      <c r="F202" s="849"/>
      <c r="G202" s="849"/>
      <c r="H202" s="849"/>
      <c r="I202" s="849"/>
      <c r="L202" s="849"/>
      <c r="N202" s="800"/>
      <c r="O202" s="800"/>
      <c r="P202" s="800"/>
      <c r="Q202" s="800"/>
      <c r="R202" s="800"/>
      <c r="S202" s="801"/>
      <c r="T202" s="801"/>
      <c r="U202" s="801"/>
      <c r="V202" s="801"/>
      <c r="W202" s="801"/>
      <c r="X202" s="801"/>
      <c r="Y202" s="801"/>
      <c r="Z202" s="801"/>
      <c r="AA202" s="801"/>
      <c r="AB202" s="801"/>
    </row>
    <row r="203" spans="6:28" s="824" customFormat="1" ht="12">
      <c r="F203" s="849"/>
      <c r="G203" s="849"/>
      <c r="H203" s="849"/>
      <c r="I203" s="849"/>
      <c r="L203" s="849"/>
      <c r="N203" s="800"/>
      <c r="O203" s="800"/>
      <c r="P203" s="800"/>
      <c r="Q203" s="800"/>
      <c r="R203" s="800"/>
      <c r="S203" s="801"/>
      <c r="T203" s="801"/>
      <c r="U203" s="801"/>
      <c r="V203" s="801"/>
      <c r="W203" s="801"/>
      <c r="X203" s="801"/>
      <c r="Y203" s="801"/>
      <c r="Z203" s="801"/>
      <c r="AA203" s="801"/>
      <c r="AB203" s="801"/>
    </row>
    <row r="204" spans="6:28" s="824" customFormat="1" ht="12">
      <c r="F204" s="849"/>
      <c r="G204" s="849"/>
      <c r="H204" s="849"/>
      <c r="I204" s="849"/>
      <c r="L204" s="849"/>
      <c r="N204" s="800"/>
      <c r="O204" s="800"/>
      <c r="P204" s="800"/>
      <c r="Q204" s="800"/>
      <c r="R204" s="800"/>
      <c r="S204" s="801"/>
      <c r="T204" s="801"/>
      <c r="U204" s="801"/>
      <c r="V204" s="801"/>
      <c r="W204" s="801"/>
      <c r="X204" s="801"/>
      <c r="Y204" s="801"/>
      <c r="Z204" s="801"/>
      <c r="AA204" s="801"/>
      <c r="AB204" s="801"/>
    </row>
    <row r="205" spans="6:28" s="824" customFormat="1" ht="12">
      <c r="F205" s="849"/>
      <c r="G205" s="849"/>
      <c r="H205" s="849"/>
      <c r="I205" s="849"/>
      <c r="L205" s="849"/>
      <c r="N205" s="800"/>
      <c r="O205" s="800"/>
      <c r="P205" s="800"/>
      <c r="Q205" s="800"/>
      <c r="R205" s="800"/>
      <c r="S205" s="801"/>
      <c r="T205" s="801"/>
      <c r="U205" s="801"/>
      <c r="V205" s="801"/>
      <c r="W205" s="801"/>
      <c r="X205" s="801"/>
      <c r="Y205" s="801"/>
      <c r="Z205" s="801"/>
      <c r="AA205" s="801"/>
      <c r="AB205" s="801"/>
    </row>
    <row r="206" spans="6:28" s="824" customFormat="1" ht="12">
      <c r="F206" s="849"/>
      <c r="G206" s="849"/>
      <c r="H206" s="849"/>
      <c r="I206" s="849"/>
      <c r="L206" s="849"/>
      <c r="N206" s="800"/>
      <c r="O206" s="800"/>
      <c r="P206" s="800"/>
      <c r="Q206" s="800"/>
      <c r="R206" s="800"/>
      <c r="S206" s="801"/>
      <c r="T206" s="801"/>
      <c r="U206" s="801"/>
      <c r="V206" s="801"/>
      <c r="W206" s="801"/>
      <c r="X206" s="801"/>
      <c r="Y206" s="801"/>
      <c r="Z206" s="801"/>
      <c r="AA206" s="801"/>
      <c r="AB206" s="801"/>
    </row>
    <row r="207" spans="6:28" s="824" customFormat="1" ht="12">
      <c r="F207" s="849"/>
      <c r="G207" s="849"/>
      <c r="H207" s="849"/>
      <c r="I207" s="849"/>
      <c r="L207" s="849"/>
      <c r="N207" s="800"/>
      <c r="O207" s="800"/>
      <c r="P207" s="800"/>
      <c r="Q207" s="800"/>
      <c r="R207" s="800"/>
      <c r="S207" s="801"/>
      <c r="T207" s="801"/>
      <c r="U207" s="801"/>
      <c r="V207" s="801"/>
      <c r="W207" s="801"/>
      <c r="X207" s="801"/>
      <c r="Y207" s="801"/>
      <c r="Z207" s="801"/>
      <c r="AA207" s="801"/>
      <c r="AB207" s="801"/>
    </row>
    <row r="208" spans="6:28" s="824" customFormat="1" ht="12">
      <c r="F208" s="849"/>
      <c r="G208" s="849"/>
      <c r="H208" s="849"/>
      <c r="I208" s="849"/>
      <c r="L208" s="849"/>
      <c r="N208" s="800"/>
      <c r="O208" s="800"/>
      <c r="P208" s="800"/>
      <c r="Q208" s="800"/>
      <c r="R208" s="800"/>
      <c r="S208" s="801"/>
      <c r="T208" s="801"/>
      <c r="U208" s="801"/>
      <c r="V208" s="801"/>
      <c r="W208" s="801"/>
      <c r="X208" s="801"/>
      <c r="Y208" s="801"/>
      <c r="Z208" s="801"/>
      <c r="AA208" s="801"/>
      <c r="AB208" s="801"/>
    </row>
    <row r="209" spans="6:28" s="824" customFormat="1" ht="12">
      <c r="F209" s="849"/>
      <c r="G209" s="849"/>
      <c r="H209" s="849"/>
      <c r="I209" s="849"/>
      <c r="L209" s="849"/>
      <c r="N209" s="800"/>
      <c r="O209" s="800"/>
      <c r="P209" s="800"/>
      <c r="Q209" s="800"/>
      <c r="R209" s="800"/>
      <c r="S209" s="801"/>
      <c r="T209" s="801"/>
      <c r="U209" s="801"/>
      <c r="V209" s="801"/>
      <c r="W209" s="801"/>
      <c r="X209" s="801"/>
      <c r="Y209" s="801"/>
      <c r="Z209" s="801"/>
      <c r="AA209" s="801"/>
      <c r="AB209" s="801"/>
    </row>
    <row r="210" spans="6:28" s="824" customFormat="1" ht="12">
      <c r="F210" s="849"/>
      <c r="G210" s="849"/>
      <c r="H210" s="849"/>
      <c r="I210" s="849"/>
      <c r="L210" s="849"/>
      <c r="N210" s="800"/>
      <c r="O210" s="800"/>
      <c r="P210" s="800"/>
      <c r="Q210" s="800"/>
      <c r="R210" s="800"/>
      <c r="S210" s="801"/>
      <c r="T210" s="801"/>
      <c r="U210" s="801"/>
      <c r="V210" s="801"/>
      <c r="W210" s="801"/>
      <c r="X210" s="801"/>
      <c r="Y210" s="801"/>
      <c r="Z210" s="801"/>
      <c r="AA210" s="801"/>
      <c r="AB210" s="801"/>
    </row>
    <row r="211" spans="6:28" s="824" customFormat="1" ht="12">
      <c r="F211" s="849"/>
      <c r="G211" s="849"/>
      <c r="H211" s="849"/>
      <c r="I211" s="849"/>
      <c r="L211" s="849"/>
      <c r="N211" s="800"/>
      <c r="O211" s="800"/>
      <c r="P211" s="800"/>
      <c r="Q211" s="800"/>
      <c r="R211" s="800"/>
      <c r="S211" s="801"/>
      <c r="T211" s="801"/>
      <c r="U211" s="801"/>
      <c r="V211" s="801"/>
      <c r="W211" s="801"/>
      <c r="X211" s="801"/>
      <c r="Y211" s="801"/>
      <c r="Z211" s="801"/>
      <c r="AA211" s="801"/>
      <c r="AB211" s="801"/>
    </row>
    <row r="212" spans="6:28" s="824" customFormat="1" ht="12">
      <c r="F212" s="849"/>
      <c r="G212" s="849"/>
      <c r="H212" s="849"/>
      <c r="I212" s="849"/>
      <c r="L212" s="849"/>
      <c r="N212" s="800"/>
      <c r="O212" s="800"/>
      <c r="P212" s="800"/>
      <c r="Q212" s="800"/>
      <c r="R212" s="800"/>
      <c r="S212" s="801"/>
      <c r="T212" s="801"/>
      <c r="U212" s="801"/>
      <c r="V212" s="801"/>
      <c r="W212" s="801"/>
      <c r="X212" s="801"/>
      <c r="Y212" s="801"/>
      <c r="Z212" s="801"/>
      <c r="AA212" s="801"/>
      <c r="AB212" s="801"/>
    </row>
    <row r="213" spans="6:28" s="824" customFormat="1" ht="12">
      <c r="F213" s="849"/>
      <c r="G213" s="849"/>
      <c r="H213" s="849"/>
      <c r="I213" s="849"/>
      <c r="L213" s="849"/>
      <c r="N213" s="800"/>
      <c r="O213" s="800"/>
      <c r="P213" s="800"/>
      <c r="Q213" s="800"/>
      <c r="R213" s="800"/>
      <c r="S213" s="801"/>
      <c r="T213" s="801"/>
      <c r="U213" s="801"/>
      <c r="V213" s="801"/>
      <c r="W213" s="801"/>
      <c r="X213" s="801"/>
      <c r="Y213" s="801"/>
      <c r="Z213" s="801"/>
      <c r="AA213" s="801"/>
      <c r="AB213" s="801"/>
    </row>
    <row r="214" spans="6:28" s="824" customFormat="1" ht="12">
      <c r="F214" s="849"/>
      <c r="G214" s="849"/>
      <c r="H214" s="849"/>
      <c r="I214" s="849"/>
      <c r="L214" s="849"/>
      <c r="N214" s="800"/>
      <c r="O214" s="800"/>
      <c r="P214" s="800"/>
      <c r="Q214" s="800"/>
      <c r="R214" s="800"/>
      <c r="S214" s="801"/>
      <c r="T214" s="801"/>
      <c r="U214" s="801"/>
      <c r="V214" s="801"/>
      <c r="W214" s="801"/>
      <c r="X214" s="801"/>
      <c r="Y214" s="801"/>
      <c r="Z214" s="801"/>
      <c r="AA214" s="801"/>
      <c r="AB214" s="801"/>
    </row>
    <row r="215" spans="6:28" s="824" customFormat="1" ht="12">
      <c r="F215" s="849"/>
      <c r="G215" s="849"/>
      <c r="H215" s="849"/>
      <c r="I215" s="849"/>
      <c r="L215" s="849"/>
      <c r="N215" s="800"/>
      <c r="O215" s="800"/>
      <c r="P215" s="800"/>
      <c r="Q215" s="800"/>
      <c r="R215" s="800"/>
      <c r="S215" s="801"/>
      <c r="T215" s="801"/>
      <c r="U215" s="801"/>
      <c r="V215" s="801"/>
      <c r="W215" s="801"/>
      <c r="X215" s="801"/>
      <c r="Y215" s="801"/>
      <c r="Z215" s="801"/>
      <c r="AA215" s="801"/>
      <c r="AB215" s="801"/>
    </row>
    <row r="216" spans="6:28" s="824" customFormat="1" ht="12">
      <c r="F216" s="849"/>
      <c r="G216" s="849"/>
      <c r="H216" s="849"/>
      <c r="I216" s="849"/>
      <c r="L216" s="849"/>
      <c r="N216" s="800"/>
      <c r="O216" s="800"/>
      <c r="P216" s="800"/>
      <c r="Q216" s="800"/>
      <c r="R216" s="800"/>
      <c r="S216" s="801"/>
      <c r="T216" s="801"/>
      <c r="U216" s="801"/>
      <c r="V216" s="801"/>
      <c r="W216" s="801"/>
      <c r="X216" s="801"/>
      <c r="Y216" s="801"/>
      <c r="Z216" s="801"/>
      <c r="AA216" s="801"/>
      <c r="AB216" s="801"/>
    </row>
    <row r="217" spans="6:28" s="824" customFormat="1" ht="12">
      <c r="F217" s="849"/>
      <c r="G217" s="849"/>
      <c r="H217" s="849"/>
      <c r="I217" s="849"/>
      <c r="L217" s="849"/>
      <c r="N217" s="800"/>
      <c r="O217" s="800"/>
      <c r="P217" s="800"/>
      <c r="Q217" s="800"/>
      <c r="R217" s="800"/>
      <c r="S217" s="801"/>
      <c r="T217" s="801"/>
      <c r="U217" s="801"/>
      <c r="V217" s="801"/>
      <c r="W217" s="801"/>
      <c r="X217" s="801"/>
      <c r="Y217" s="801"/>
      <c r="Z217" s="801"/>
      <c r="AA217" s="801"/>
      <c r="AB217" s="801"/>
    </row>
    <row r="218" spans="6:28" s="824" customFormat="1" ht="12">
      <c r="F218" s="849"/>
      <c r="G218" s="849"/>
      <c r="H218" s="849"/>
      <c r="I218" s="849"/>
      <c r="L218" s="849"/>
      <c r="N218" s="800"/>
      <c r="O218" s="800"/>
      <c r="P218" s="800"/>
      <c r="Q218" s="800"/>
      <c r="R218" s="800"/>
      <c r="S218" s="801"/>
      <c r="T218" s="801"/>
      <c r="U218" s="801"/>
      <c r="V218" s="801"/>
      <c r="W218" s="801"/>
      <c r="X218" s="801"/>
      <c r="Y218" s="801"/>
      <c r="Z218" s="801"/>
      <c r="AA218" s="801"/>
      <c r="AB218" s="801"/>
    </row>
    <row r="219" spans="6:28" s="824" customFormat="1" ht="12">
      <c r="F219" s="849"/>
      <c r="G219" s="849"/>
      <c r="H219" s="849"/>
      <c r="I219" s="849"/>
      <c r="L219" s="849"/>
      <c r="N219" s="800"/>
      <c r="O219" s="800"/>
      <c r="P219" s="800"/>
      <c r="Q219" s="800"/>
      <c r="R219" s="800"/>
      <c r="S219" s="801"/>
      <c r="T219" s="801"/>
      <c r="U219" s="801"/>
      <c r="V219" s="801"/>
      <c r="W219" s="801"/>
      <c r="X219" s="801"/>
      <c r="Y219" s="801"/>
      <c r="Z219" s="801"/>
      <c r="AA219" s="801"/>
      <c r="AB219" s="801"/>
    </row>
    <row r="220" spans="6:28" s="824" customFormat="1" ht="12">
      <c r="F220" s="849"/>
      <c r="G220" s="849"/>
      <c r="H220" s="849"/>
      <c r="I220" s="849"/>
      <c r="L220" s="849"/>
      <c r="N220" s="800"/>
      <c r="O220" s="800"/>
      <c r="P220" s="800"/>
      <c r="Q220" s="800"/>
      <c r="R220" s="800"/>
      <c r="S220" s="801"/>
      <c r="T220" s="801"/>
      <c r="U220" s="801"/>
      <c r="V220" s="801"/>
      <c r="W220" s="801"/>
      <c r="X220" s="801"/>
      <c r="Y220" s="801"/>
      <c r="Z220" s="801"/>
      <c r="AA220" s="801"/>
      <c r="AB220" s="801"/>
    </row>
    <row r="221" spans="6:28" s="824" customFormat="1" ht="12">
      <c r="F221" s="849"/>
      <c r="G221" s="849"/>
      <c r="H221" s="849"/>
      <c r="I221" s="849"/>
      <c r="L221" s="849"/>
      <c r="N221" s="800"/>
      <c r="O221" s="800"/>
      <c r="P221" s="800"/>
      <c r="Q221" s="800"/>
      <c r="R221" s="800"/>
      <c r="S221" s="801"/>
      <c r="T221" s="801"/>
      <c r="U221" s="801"/>
      <c r="V221" s="801"/>
      <c r="W221" s="801"/>
      <c r="X221" s="801"/>
      <c r="Y221" s="801"/>
      <c r="Z221" s="801"/>
      <c r="AA221" s="801"/>
      <c r="AB221" s="801"/>
    </row>
    <row r="222" spans="6:28" s="824" customFormat="1" ht="12">
      <c r="F222" s="849"/>
      <c r="G222" s="849"/>
      <c r="H222" s="849"/>
      <c r="I222" s="849"/>
      <c r="L222" s="849"/>
      <c r="N222" s="800"/>
      <c r="O222" s="800"/>
      <c r="P222" s="800"/>
      <c r="Q222" s="800"/>
      <c r="R222" s="800"/>
      <c r="S222" s="801"/>
      <c r="T222" s="801"/>
      <c r="U222" s="801"/>
      <c r="V222" s="801"/>
      <c r="W222" s="801"/>
      <c r="X222" s="801"/>
      <c r="Y222" s="801"/>
      <c r="Z222" s="801"/>
      <c r="AA222" s="801"/>
      <c r="AB222" s="801"/>
    </row>
    <row r="223" spans="6:28" s="824" customFormat="1" ht="12">
      <c r="F223" s="849"/>
      <c r="G223" s="849"/>
      <c r="H223" s="849"/>
      <c r="I223" s="849"/>
      <c r="L223" s="849"/>
      <c r="N223" s="800"/>
      <c r="O223" s="800"/>
      <c r="P223" s="800"/>
      <c r="Q223" s="800"/>
      <c r="R223" s="800"/>
      <c r="S223" s="801"/>
      <c r="T223" s="801"/>
      <c r="U223" s="801"/>
      <c r="V223" s="801"/>
      <c r="W223" s="801"/>
      <c r="X223" s="801"/>
      <c r="Y223" s="801"/>
      <c r="Z223" s="801"/>
      <c r="AA223" s="801"/>
      <c r="AB223" s="801"/>
    </row>
    <row r="224" spans="6:28" s="824" customFormat="1" ht="12">
      <c r="F224" s="849"/>
      <c r="G224" s="849"/>
      <c r="H224" s="849"/>
      <c r="I224" s="849"/>
      <c r="L224" s="849"/>
      <c r="N224" s="800"/>
      <c r="O224" s="800"/>
      <c r="P224" s="800"/>
      <c r="Q224" s="800"/>
      <c r="R224" s="800"/>
      <c r="S224" s="801"/>
      <c r="T224" s="801"/>
      <c r="U224" s="801"/>
      <c r="V224" s="801"/>
      <c r="W224" s="801"/>
      <c r="X224" s="801"/>
      <c r="Y224" s="801"/>
      <c r="Z224" s="801"/>
      <c r="AA224" s="801"/>
      <c r="AB224" s="801"/>
    </row>
    <row r="225" spans="6:28" s="824" customFormat="1" ht="12">
      <c r="F225" s="849"/>
      <c r="G225" s="849"/>
      <c r="H225" s="849"/>
      <c r="I225" s="849"/>
      <c r="L225" s="849"/>
      <c r="N225" s="800"/>
      <c r="O225" s="800"/>
      <c r="P225" s="800"/>
      <c r="Q225" s="800"/>
      <c r="R225" s="800"/>
      <c r="S225" s="801"/>
      <c r="T225" s="801"/>
      <c r="U225" s="801"/>
      <c r="V225" s="801"/>
      <c r="W225" s="801"/>
      <c r="X225" s="801"/>
      <c r="Y225" s="801"/>
      <c r="Z225" s="801"/>
      <c r="AA225" s="801"/>
      <c r="AB225" s="801"/>
    </row>
    <row r="226" spans="6:28" s="824" customFormat="1" ht="12">
      <c r="F226" s="849"/>
      <c r="G226" s="849"/>
      <c r="H226" s="849"/>
      <c r="I226" s="849"/>
      <c r="L226" s="849"/>
      <c r="N226" s="800"/>
      <c r="O226" s="800"/>
      <c r="P226" s="800"/>
      <c r="Q226" s="800"/>
      <c r="R226" s="800"/>
      <c r="S226" s="801"/>
      <c r="T226" s="801"/>
      <c r="U226" s="801"/>
      <c r="V226" s="801"/>
      <c r="W226" s="801"/>
      <c r="X226" s="801"/>
      <c r="Y226" s="801"/>
      <c r="Z226" s="801"/>
      <c r="AA226" s="801"/>
      <c r="AB226" s="801"/>
    </row>
    <row r="227" spans="6:28" s="824" customFormat="1" ht="12">
      <c r="F227" s="849"/>
      <c r="G227" s="849"/>
      <c r="H227" s="849"/>
      <c r="I227" s="849"/>
      <c r="L227" s="849"/>
      <c r="N227" s="800"/>
      <c r="O227" s="800"/>
      <c r="P227" s="800"/>
      <c r="Q227" s="800"/>
      <c r="R227" s="800"/>
      <c r="S227" s="801"/>
      <c r="T227" s="801"/>
      <c r="U227" s="801"/>
      <c r="V227" s="801"/>
      <c r="W227" s="801"/>
      <c r="X227" s="801"/>
      <c r="Y227" s="801"/>
      <c r="Z227" s="801"/>
      <c r="AA227" s="801"/>
      <c r="AB227" s="801"/>
    </row>
    <row r="228" spans="6:28" s="824" customFormat="1" ht="12">
      <c r="F228" s="849"/>
      <c r="G228" s="849"/>
      <c r="H228" s="849"/>
      <c r="I228" s="849"/>
      <c r="L228" s="849"/>
      <c r="N228" s="800"/>
      <c r="O228" s="800"/>
      <c r="P228" s="800"/>
      <c r="Q228" s="800"/>
      <c r="R228" s="800"/>
      <c r="S228" s="801"/>
      <c r="T228" s="801"/>
      <c r="U228" s="801"/>
      <c r="V228" s="801"/>
      <c r="W228" s="801"/>
      <c r="X228" s="801"/>
      <c r="Y228" s="801"/>
      <c r="Z228" s="801"/>
      <c r="AA228" s="801"/>
      <c r="AB228" s="801"/>
    </row>
    <row r="229" spans="6:28" s="824" customFormat="1" ht="12">
      <c r="F229" s="849"/>
      <c r="G229" s="849"/>
      <c r="H229" s="849"/>
      <c r="I229" s="849"/>
      <c r="L229" s="849"/>
      <c r="N229" s="800"/>
      <c r="O229" s="800"/>
      <c r="P229" s="800"/>
      <c r="Q229" s="800"/>
      <c r="R229" s="800"/>
      <c r="S229" s="801"/>
      <c r="T229" s="801"/>
      <c r="U229" s="801"/>
      <c r="V229" s="801"/>
      <c r="W229" s="801"/>
      <c r="X229" s="801"/>
      <c r="Y229" s="801"/>
      <c r="Z229" s="801"/>
      <c r="AA229" s="801"/>
      <c r="AB229" s="801"/>
    </row>
    <row r="230" spans="6:28" s="824" customFormat="1" ht="12">
      <c r="F230" s="849"/>
      <c r="G230" s="849"/>
      <c r="H230" s="849"/>
      <c r="I230" s="849"/>
      <c r="L230" s="849"/>
      <c r="N230" s="800"/>
      <c r="O230" s="800"/>
      <c r="P230" s="800"/>
      <c r="Q230" s="800"/>
      <c r="R230" s="800"/>
      <c r="S230" s="801"/>
      <c r="T230" s="801"/>
      <c r="U230" s="801"/>
      <c r="V230" s="801"/>
      <c r="W230" s="801"/>
      <c r="X230" s="801"/>
      <c r="Y230" s="801"/>
      <c r="Z230" s="801"/>
      <c r="AA230" s="801"/>
      <c r="AB230" s="801"/>
    </row>
    <row r="231" spans="6:28" s="824" customFormat="1" ht="12">
      <c r="F231" s="849"/>
      <c r="G231" s="849"/>
      <c r="H231" s="849"/>
      <c r="I231" s="849"/>
      <c r="L231" s="849"/>
      <c r="N231" s="800"/>
      <c r="O231" s="800"/>
      <c r="P231" s="800"/>
      <c r="Q231" s="800"/>
      <c r="R231" s="800"/>
      <c r="S231" s="801"/>
      <c r="T231" s="801"/>
      <c r="U231" s="801"/>
      <c r="V231" s="801"/>
      <c r="W231" s="801"/>
      <c r="X231" s="801"/>
      <c r="Y231" s="801"/>
      <c r="Z231" s="801"/>
      <c r="AA231" s="801"/>
      <c r="AB231" s="801"/>
    </row>
    <row r="232" spans="6:28" s="824" customFormat="1" ht="12">
      <c r="F232" s="849"/>
      <c r="G232" s="849"/>
      <c r="H232" s="849"/>
      <c r="I232" s="849"/>
      <c r="L232" s="849"/>
      <c r="N232" s="800"/>
      <c r="O232" s="800"/>
      <c r="P232" s="800"/>
      <c r="Q232" s="800"/>
      <c r="R232" s="800"/>
      <c r="S232" s="801"/>
      <c r="T232" s="801"/>
      <c r="U232" s="801"/>
      <c r="V232" s="801"/>
      <c r="W232" s="801"/>
      <c r="X232" s="801"/>
      <c r="Y232" s="801"/>
      <c r="Z232" s="801"/>
      <c r="AA232" s="801"/>
      <c r="AB232" s="801"/>
    </row>
    <row r="233" spans="6:28" s="824" customFormat="1" ht="12">
      <c r="F233" s="849"/>
      <c r="G233" s="849"/>
      <c r="H233" s="849"/>
      <c r="I233" s="849"/>
      <c r="L233" s="849"/>
      <c r="N233" s="800"/>
      <c r="O233" s="800"/>
      <c r="P233" s="800"/>
      <c r="Q233" s="800"/>
      <c r="R233" s="800"/>
      <c r="S233" s="801"/>
      <c r="T233" s="801"/>
      <c r="U233" s="801"/>
      <c r="V233" s="801"/>
      <c r="W233" s="801"/>
      <c r="X233" s="801"/>
      <c r="Y233" s="801"/>
      <c r="Z233" s="801"/>
      <c r="AA233" s="801"/>
      <c r="AB233" s="801"/>
    </row>
    <row r="234" spans="6:28" s="824" customFormat="1" ht="12">
      <c r="F234" s="849"/>
      <c r="G234" s="849"/>
      <c r="H234" s="849"/>
      <c r="I234" s="849"/>
      <c r="L234" s="849"/>
      <c r="N234" s="800"/>
      <c r="O234" s="800"/>
      <c r="P234" s="800"/>
      <c r="Q234" s="800"/>
      <c r="R234" s="800"/>
      <c r="S234" s="801"/>
      <c r="T234" s="801"/>
      <c r="U234" s="801"/>
      <c r="V234" s="801"/>
      <c r="W234" s="801"/>
      <c r="X234" s="801"/>
      <c r="Y234" s="801"/>
      <c r="Z234" s="801"/>
      <c r="AA234" s="801"/>
      <c r="AB234" s="801"/>
    </row>
    <row r="235" spans="6:28" s="824" customFormat="1" ht="12">
      <c r="F235" s="849"/>
      <c r="G235" s="849"/>
      <c r="H235" s="849"/>
      <c r="I235" s="849"/>
      <c r="L235" s="849"/>
      <c r="N235" s="800"/>
      <c r="O235" s="800"/>
      <c r="P235" s="800"/>
      <c r="Q235" s="800"/>
      <c r="R235" s="800"/>
      <c r="S235" s="801"/>
      <c r="T235" s="801"/>
      <c r="U235" s="801"/>
      <c r="V235" s="801"/>
      <c r="W235" s="801"/>
      <c r="X235" s="801"/>
      <c r="Y235" s="801"/>
      <c r="Z235" s="801"/>
      <c r="AA235" s="801"/>
      <c r="AB235" s="801"/>
    </row>
    <row r="236" spans="6:28" s="824" customFormat="1" ht="12">
      <c r="F236" s="849"/>
      <c r="G236" s="849"/>
      <c r="H236" s="849"/>
      <c r="I236" s="849"/>
      <c r="L236" s="849"/>
      <c r="N236" s="800"/>
      <c r="O236" s="800"/>
      <c r="P236" s="800"/>
      <c r="Q236" s="800"/>
      <c r="R236" s="800"/>
      <c r="S236" s="801"/>
      <c r="T236" s="801"/>
      <c r="U236" s="801"/>
      <c r="V236" s="801"/>
      <c r="W236" s="801"/>
      <c r="X236" s="801"/>
      <c r="Y236" s="801"/>
      <c r="Z236" s="801"/>
      <c r="AA236" s="801"/>
      <c r="AB236" s="801"/>
    </row>
    <row r="237" spans="6:28" s="824" customFormat="1" ht="12">
      <c r="F237" s="849"/>
      <c r="G237" s="849"/>
      <c r="H237" s="849"/>
      <c r="I237" s="849"/>
      <c r="L237" s="849"/>
      <c r="N237" s="800"/>
      <c r="O237" s="800"/>
      <c r="P237" s="800"/>
      <c r="Q237" s="800"/>
      <c r="R237" s="800"/>
      <c r="S237" s="801"/>
      <c r="T237" s="801"/>
      <c r="U237" s="801"/>
      <c r="V237" s="801"/>
      <c r="W237" s="801"/>
      <c r="X237" s="801"/>
      <c r="Y237" s="801"/>
      <c r="Z237" s="801"/>
      <c r="AA237" s="801"/>
      <c r="AB237" s="801"/>
    </row>
    <row r="238" spans="6:28" s="824" customFormat="1" ht="12">
      <c r="F238" s="849"/>
      <c r="G238" s="849"/>
      <c r="H238" s="849"/>
      <c r="I238" s="849"/>
      <c r="L238" s="849"/>
      <c r="N238" s="800"/>
      <c r="O238" s="800"/>
      <c r="P238" s="800"/>
      <c r="Q238" s="800"/>
      <c r="R238" s="800"/>
      <c r="S238" s="801"/>
      <c r="T238" s="801"/>
      <c r="U238" s="801"/>
      <c r="V238" s="801"/>
      <c r="W238" s="801"/>
      <c r="X238" s="801"/>
      <c r="Y238" s="801"/>
      <c r="Z238" s="801"/>
      <c r="AA238" s="801"/>
      <c r="AB238" s="801"/>
    </row>
    <row r="239" spans="6:28" s="824" customFormat="1" ht="12">
      <c r="F239" s="849"/>
      <c r="G239" s="849"/>
      <c r="H239" s="849"/>
      <c r="I239" s="849"/>
      <c r="L239" s="849"/>
      <c r="N239" s="800"/>
      <c r="O239" s="800"/>
      <c r="P239" s="800"/>
      <c r="Q239" s="800"/>
      <c r="R239" s="800"/>
      <c r="S239" s="801"/>
      <c r="T239" s="801"/>
      <c r="U239" s="801"/>
      <c r="V239" s="801"/>
      <c r="W239" s="801"/>
      <c r="X239" s="801"/>
      <c r="Y239" s="801"/>
      <c r="Z239" s="801"/>
      <c r="AA239" s="801"/>
      <c r="AB239" s="801"/>
    </row>
    <row r="240" spans="6:28" s="824" customFormat="1" ht="12">
      <c r="F240" s="849"/>
      <c r="G240" s="849"/>
      <c r="H240" s="849"/>
      <c r="I240" s="849"/>
      <c r="L240" s="849"/>
      <c r="N240" s="800"/>
      <c r="O240" s="800"/>
      <c r="P240" s="800"/>
      <c r="Q240" s="800"/>
      <c r="R240" s="800"/>
      <c r="S240" s="801"/>
      <c r="T240" s="801"/>
      <c r="U240" s="801"/>
      <c r="V240" s="801"/>
      <c r="W240" s="801"/>
      <c r="X240" s="801"/>
      <c r="Y240" s="801"/>
      <c r="Z240" s="801"/>
      <c r="AA240" s="801"/>
      <c r="AB240" s="801"/>
    </row>
    <row r="241" spans="6:28" s="824" customFormat="1" ht="12">
      <c r="F241" s="849"/>
      <c r="G241" s="849"/>
      <c r="H241" s="849"/>
      <c r="I241" s="849"/>
      <c r="L241" s="849"/>
      <c r="N241" s="800"/>
      <c r="O241" s="800"/>
      <c r="P241" s="800"/>
      <c r="Q241" s="800"/>
      <c r="R241" s="800"/>
      <c r="S241" s="801"/>
      <c r="T241" s="801"/>
      <c r="U241" s="801"/>
      <c r="V241" s="801"/>
      <c r="W241" s="801"/>
      <c r="X241" s="801"/>
      <c r="Y241" s="801"/>
      <c r="Z241" s="801"/>
      <c r="AA241" s="801"/>
      <c r="AB241" s="801"/>
    </row>
    <row r="242" spans="6:28" s="824" customFormat="1" ht="12">
      <c r="F242" s="849"/>
      <c r="G242" s="849"/>
      <c r="H242" s="849"/>
      <c r="I242" s="849"/>
      <c r="L242" s="849"/>
      <c r="N242" s="800"/>
      <c r="O242" s="800"/>
      <c r="P242" s="800"/>
      <c r="Q242" s="800"/>
      <c r="R242" s="800"/>
      <c r="S242" s="801"/>
      <c r="T242" s="801"/>
      <c r="U242" s="801"/>
      <c r="V242" s="801"/>
      <c r="W242" s="801"/>
      <c r="X242" s="801"/>
      <c r="Y242" s="801"/>
      <c r="Z242" s="801"/>
      <c r="AA242" s="801"/>
      <c r="AB242" s="801"/>
    </row>
    <row r="243" spans="6:28" s="824" customFormat="1" ht="12">
      <c r="F243" s="849"/>
      <c r="G243" s="849"/>
      <c r="H243" s="849"/>
      <c r="I243" s="849"/>
      <c r="L243" s="849"/>
      <c r="N243" s="800"/>
      <c r="O243" s="800"/>
      <c r="P243" s="800"/>
      <c r="Q243" s="800"/>
      <c r="R243" s="800"/>
      <c r="S243" s="801"/>
      <c r="T243" s="801"/>
      <c r="U243" s="801"/>
      <c r="V243" s="801"/>
      <c r="W243" s="801"/>
      <c r="X243" s="801"/>
      <c r="Y243" s="801"/>
      <c r="Z243" s="801"/>
      <c r="AA243" s="801"/>
      <c r="AB243" s="801"/>
    </row>
    <row r="244" spans="6:28" s="824" customFormat="1" ht="12">
      <c r="F244" s="849"/>
      <c r="G244" s="849"/>
      <c r="H244" s="849"/>
      <c r="I244" s="849"/>
      <c r="L244" s="849"/>
      <c r="N244" s="800"/>
      <c r="O244" s="800"/>
      <c r="P244" s="800"/>
      <c r="Q244" s="800"/>
      <c r="R244" s="800"/>
      <c r="S244" s="801"/>
      <c r="T244" s="801"/>
      <c r="U244" s="801"/>
      <c r="V244" s="801"/>
      <c r="W244" s="801"/>
      <c r="X244" s="801"/>
      <c r="Y244" s="801"/>
      <c r="Z244" s="801"/>
      <c r="AA244" s="801"/>
      <c r="AB244" s="801"/>
    </row>
    <row r="245" spans="6:28" s="824" customFormat="1" ht="12">
      <c r="F245" s="849"/>
      <c r="G245" s="849"/>
      <c r="H245" s="849"/>
      <c r="I245" s="849"/>
      <c r="L245" s="849"/>
      <c r="N245" s="800"/>
      <c r="O245" s="800"/>
      <c r="P245" s="800"/>
      <c r="Q245" s="800"/>
      <c r="R245" s="800"/>
      <c r="S245" s="801"/>
      <c r="T245" s="801"/>
      <c r="U245" s="801"/>
      <c r="V245" s="801"/>
      <c r="W245" s="801"/>
      <c r="X245" s="801"/>
      <c r="Y245" s="801"/>
      <c r="Z245" s="801"/>
      <c r="AA245" s="801"/>
      <c r="AB245" s="801"/>
    </row>
    <row r="246" spans="6:28" s="824" customFormat="1" ht="12">
      <c r="F246" s="849"/>
      <c r="G246" s="849"/>
      <c r="H246" s="849"/>
      <c r="I246" s="849"/>
      <c r="L246" s="849"/>
      <c r="N246" s="800"/>
      <c r="O246" s="800"/>
      <c r="P246" s="800"/>
      <c r="Q246" s="800"/>
      <c r="R246" s="800"/>
      <c r="S246" s="801"/>
      <c r="T246" s="801"/>
      <c r="U246" s="801"/>
      <c r="V246" s="801"/>
      <c r="W246" s="801"/>
      <c r="X246" s="801"/>
      <c r="Y246" s="801"/>
      <c r="Z246" s="801"/>
      <c r="AA246" s="801"/>
      <c r="AB246" s="801"/>
    </row>
    <row r="247" spans="6:28" s="824" customFormat="1" ht="12">
      <c r="F247" s="849"/>
      <c r="G247" s="849"/>
      <c r="H247" s="849"/>
      <c r="I247" s="849"/>
      <c r="L247" s="849"/>
      <c r="N247" s="800"/>
      <c r="O247" s="800"/>
      <c r="P247" s="800"/>
      <c r="Q247" s="800"/>
      <c r="R247" s="800"/>
      <c r="S247" s="801"/>
      <c r="T247" s="801"/>
      <c r="U247" s="801"/>
      <c r="V247" s="801"/>
      <c r="W247" s="801"/>
      <c r="X247" s="801"/>
      <c r="Y247" s="801"/>
      <c r="Z247" s="801"/>
      <c r="AA247" s="801"/>
      <c r="AB247" s="801"/>
    </row>
    <row r="248" spans="6:28" s="824" customFormat="1" ht="12">
      <c r="F248" s="849"/>
      <c r="G248" s="849"/>
      <c r="H248" s="849"/>
      <c r="I248" s="849"/>
      <c r="L248" s="849"/>
      <c r="N248" s="800"/>
      <c r="O248" s="800"/>
      <c r="P248" s="800"/>
      <c r="Q248" s="800"/>
      <c r="R248" s="800"/>
      <c r="S248" s="801"/>
      <c r="T248" s="801"/>
      <c r="U248" s="801"/>
      <c r="V248" s="801"/>
      <c r="W248" s="801"/>
      <c r="X248" s="801"/>
      <c r="Y248" s="801"/>
      <c r="Z248" s="801"/>
      <c r="AA248" s="801"/>
      <c r="AB248" s="801"/>
    </row>
    <row r="249" spans="6:28" s="824" customFormat="1" ht="12">
      <c r="F249" s="849"/>
      <c r="G249" s="849"/>
      <c r="H249" s="849"/>
      <c r="I249" s="849"/>
      <c r="L249" s="849"/>
      <c r="N249" s="800"/>
      <c r="O249" s="800"/>
      <c r="P249" s="800"/>
      <c r="Q249" s="800"/>
      <c r="R249" s="800"/>
      <c r="S249" s="801"/>
      <c r="T249" s="801"/>
      <c r="U249" s="801"/>
      <c r="V249" s="801"/>
      <c r="W249" s="801"/>
      <c r="X249" s="801"/>
      <c r="Y249" s="801"/>
      <c r="Z249" s="801"/>
      <c r="AA249" s="801"/>
      <c r="AB249" s="801"/>
    </row>
    <row r="250" spans="6:28" s="824" customFormat="1" ht="12">
      <c r="F250" s="849"/>
      <c r="G250" s="849"/>
      <c r="H250" s="849"/>
      <c r="I250" s="849"/>
      <c r="L250" s="849"/>
      <c r="N250" s="800"/>
      <c r="O250" s="800"/>
      <c r="P250" s="800"/>
      <c r="Q250" s="800"/>
      <c r="R250" s="800"/>
      <c r="S250" s="801"/>
      <c r="T250" s="801"/>
      <c r="U250" s="801"/>
      <c r="V250" s="801"/>
      <c r="W250" s="801"/>
      <c r="X250" s="801"/>
      <c r="Y250" s="801"/>
      <c r="Z250" s="801"/>
      <c r="AA250" s="801"/>
      <c r="AB250" s="801"/>
    </row>
    <row r="251" spans="6:28" s="824" customFormat="1" ht="12">
      <c r="F251" s="849"/>
      <c r="G251" s="849"/>
      <c r="H251" s="849"/>
      <c r="I251" s="849"/>
      <c r="L251" s="849"/>
      <c r="N251" s="800"/>
      <c r="O251" s="800"/>
      <c r="P251" s="800"/>
      <c r="Q251" s="800"/>
      <c r="R251" s="800"/>
      <c r="S251" s="801"/>
      <c r="T251" s="801"/>
      <c r="U251" s="801"/>
      <c r="V251" s="801"/>
      <c r="W251" s="801"/>
      <c r="X251" s="801"/>
      <c r="Y251" s="801"/>
      <c r="Z251" s="801"/>
      <c r="AA251" s="801"/>
      <c r="AB251" s="801"/>
    </row>
    <row r="252" spans="6:28" s="824" customFormat="1" ht="12">
      <c r="F252" s="849"/>
      <c r="G252" s="849"/>
      <c r="H252" s="849"/>
      <c r="I252" s="849"/>
      <c r="L252" s="849"/>
      <c r="N252" s="800"/>
      <c r="O252" s="800"/>
      <c r="P252" s="800"/>
      <c r="Q252" s="800"/>
      <c r="R252" s="800"/>
      <c r="S252" s="801"/>
      <c r="T252" s="801"/>
      <c r="U252" s="801"/>
      <c r="V252" s="801"/>
      <c r="W252" s="801"/>
      <c r="X252" s="801"/>
      <c r="Y252" s="801"/>
      <c r="Z252" s="801"/>
      <c r="AA252" s="801"/>
      <c r="AB252" s="801"/>
    </row>
    <row r="253" spans="6:28" s="824" customFormat="1" ht="12">
      <c r="F253" s="849"/>
      <c r="G253" s="849"/>
      <c r="H253" s="849"/>
      <c r="I253" s="849"/>
      <c r="L253" s="849"/>
      <c r="N253" s="800"/>
      <c r="O253" s="800"/>
      <c r="P253" s="800"/>
      <c r="Q253" s="800"/>
      <c r="R253" s="800"/>
      <c r="S253" s="801"/>
      <c r="T253" s="801"/>
      <c r="U253" s="801"/>
      <c r="V253" s="801"/>
      <c r="W253" s="801"/>
      <c r="X253" s="801"/>
      <c r="Y253" s="801"/>
      <c r="Z253" s="801"/>
      <c r="AA253" s="801"/>
      <c r="AB253" s="801"/>
    </row>
    <row r="254" spans="6:28" s="824" customFormat="1" ht="12">
      <c r="F254" s="849"/>
      <c r="G254" s="849"/>
      <c r="H254" s="849"/>
      <c r="I254" s="849"/>
      <c r="L254" s="849"/>
      <c r="N254" s="800"/>
      <c r="O254" s="800"/>
      <c r="P254" s="800"/>
      <c r="Q254" s="800"/>
      <c r="R254" s="800"/>
      <c r="S254" s="801"/>
      <c r="T254" s="801"/>
      <c r="U254" s="801"/>
      <c r="V254" s="801"/>
      <c r="W254" s="801"/>
      <c r="X254" s="801"/>
      <c r="Y254" s="801"/>
      <c r="Z254" s="801"/>
      <c r="AA254" s="801"/>
      <c r="AB254" s="801"/>
    </row>
    <row r="255" spans="6:28" s="824" customFormat="1" ht="12">
      <c r="F255" s="849"/>
      <c r="G255" s="849"/>
      <c r="H255" s="849"/>
      <c r="I255" s="849"/>
      <c r="L255" s="849"/>
      <c r="N255" s="800"/>
      <c r="O255" s="800"/>
      <c r="P255" s="800"/>
      <c r="Q255" s="800"/>
      <c r="R255" s="800"/>
      <c r="S255" s="801"/>
      <c r="T255" s="801"/>
      <c r="U255" s="801"/>
      <c r="V255" s="801"/>
      <c r="W255" s="801"/>
      <c r="X255" s="801"/>
      <c r="Y255" s="801"/>
      <c r="Z255" s="801"/>
      <c r="AA255" s="801"/>
      <c r="AB255" s="801"/>
    </row>
    <row r="256" spans="6:28" s="824" customFormat="1" ht="12">
      <c r="F256" s="849"/>
      <c r="G256" s="849"/>
      <c r="H256" s="849"/>
      <c r="I256" s="849"/>
      <c r="L256" s="849"/>
      <c r="N256" s="800"/>
      <c r="O256" s="800"/>
      <c r="P256" s="800"/>
      <c r="Q256" s="800"/>
      <c r="R256" s="800"/>
      <c r="S256" s="801"/>
      <c r="T256" s="801"/>
      <c r="U256" s="801"/>
      <c r="V256" s="801"/>
      <c r="W256" s="801"/>
      <c r="X256" s="801"/>
      <c r="Y256" s="801"/>
      <c r="Z256" s="801"/>
      <c r="AA256" s="801"/>
      <c r="AB256" s="801"/>
    </row>
    <row r="257" spans="6:28" s="824" customFormat="1" ht="12">
      <c r="F257" s="849"/>
      <c r="G257" s="849"/>
      <c r="H257" s="849"/>
      <c r="I257" s="849"/>
      <c r="L257" s="849"/>
      <c r="N257" s="800"/>
      <c r="O257" s="800"/>
      <c r="P257" s="800"/>
      <c r="Q257" s="800"/>
      <c r="R257" s="800"/>
      <c r="S257" s="801"/>
      <c r="T257" s="801"/>
      <c r="U257" s="801"/>
      <c r="V257" s="801"/>
      <c r="W257" s="801"/>
      <c r="X257" s="801"/>
      <c r="Y257" s="801"/>
      <c r="Z257" s="801"/>
      <c r="AA257" s="801"/>
      <c r="AB257" s="801"/>
    </row>
    <row r="258" spans="6:28" s="824" customFormat="1" ht="12">
      <c r="F258" s="849"/>
      <c r="G258" s="849"/>
      <c r="H258" s="849"/>
      <c r="I258" s="849"/>
      <c r="L258" s="849"/>
      <c r="N258" s="800"/>
      <c r="O258" s="800"/>
      <c r="P258" s="800"/>
      <c r="Q258" s="800"/>
      <c r="R258" s="800"/>
      <c r="S258" s="801"/>
      <c r="T258" s="801"/>
      <c r="U258" s="801"/>
      <c r="V258" s="801"/>
      <c r="W258" s="801"/>
      <c r="X258" s="801"/>
      <c r="Y258" s="801"/>
      <c r="Z258" s="801"/>
      <c r="AA258" s="801"/>
      <c r="AB258" s="801"/>
    </row>
    <row r="259" spans="6:28" s="824" customFormat="1" ht="12">
      <c r="F259" s="849"/>
      <c r="G259" s="849"/>
      <c r="H259" s="849"/>
      <c r="I259" s="849"/>
      <c r="L259" s="849"/>
      <c r="N259" s="800"/>
      <c r="O259" s="800"/>
      <c r="P259" s="800"/>
      <c r="Q259" s="800"/>
      <c r="R259" s="800"/>
      <c r="S259" s="801"/>
      <c r="T259" s="801"/>
      <c r="U259" s="801"/>
      <c r="V259" s="801"/>
      <c r="W259" s="801"/>
      <c r="X259" s="801"/>
      <c r="Y259" s="801"/>
      <c r="Z259" s="801"/>
      <c r="AA259" s="801"/>
      <c r="AB259" s="801"/>
    </row>
    <row r="260" spans="6:28" s="824" customFormat="1" ht="12">
      <c r="F260" s="849"/>
      <c r="G260" s="849"/>
      <c r="H260" s="849"/>
      <c r="I260" s="849"/>
      <c r="L260" s="849"/>
      <c r="N260" s="800"/>
      <c r="O260" s="800"/>
      <c r="P260" s="800"/>
      <c r="Q260" s="800"/>
      <c r="R260" s="800"/>
      <c r="S260" s="801"/>
      <c r="T260" s="801"/>
      <c r="U260" s="801"/>
      <c r="V260" s="801"/>
      <c r="W260" s="801"/>
      <c r="X260" s="801"/>
      <c r="Y260" s="801"/>
      <c r="Z260" s="801"/>
      <c r="AA260" s="801"/>
      <c r="AB260" s="801"/>
    </row>
    <row r="261" spans="6:28" s="824" customFormat="1" ht="12">
      <c r="F261" s="849"/>
      <c r="G261" s="849"/>
      <c r="H261" s="849"/>
      <c r="I261" s="849"/>
      <c r="L261" s="849"/>
      <c r="N261" s="800"/>
      <c r="O261" s="800"/>
      <c r="P261" s="800"/>
      <c r="Q261" s="800"/>
      <c r="R261" s="800"/>
      <c r="S261" s="801"/>
      <c r="T261" s="801"/>
      <c r="U261" s="801"/>
      <c r="V261" s="801"/>
      <c r="W261" s="801"/>
      <c r="X261" s="801"/>
      <c r="Y261" s="801"/>
      <c r="Z261" s="801"/>
      <c r="AA261" s="801"/>
      <c r="AB261" s="801"/>
    </row>
    <row r="262" spans="6:28" s="824" customFormat="1" ht="12">
      <c r="F262" s="849"/>
      <c r="G262" s="849"/>
      <c r="H262" s="849"/>
      <c r="I262" s="849"/>
      <c r="L262" s="849"/>
      <c r="N262" s="800"/>
      <c r="O262" s="800"/>
      <c r="P262" s="800"/>
      <c r="Q262" s="800"/>
      <c r="R262" s="800"/>
      <c r="S262" s="801"/>
      <c r="T262" s="801"/>
      <c r="U262" s="801"/>
      <c r="V262" s="801"/>
      <c r="W262" s="801"/>
      <c r="X262" s="801"/>
      <c r="Y262" s="801"/>
      <c r="Z262" s="801"/>
      <c r="AA262" s="801"/>
      <c r="AB262" s="801"/>
    </row>
    <row r="263" spans="6:28" s="824" customFormat="1" ht="12">
      <c r="F263" s="849"/>
      <c r="G263" s="849"/>
      <c r="H263" s="849"/>
      <c r="I263" s="849"/>
      <c r="L263" s="849"/>
      <c r="N263" s="800"/>
      <c r="O263" s="800"/>
      <c r="P263" s="800"/>
      <c r="Q263" s="800"/>
      <c r="R263" s="800"/>
      <c r="S263" s="801"/>
      <c r="T263" s="801"/>
      <c r="U263" s="801"/>
      <c r="V263" s="801"/>
      <c r="W263" s="801"/>
      <c r="X263" s="801"/>
      <c r="Y263" s="801"/>
      <c r="Z263" s="801"/>
      <c r="AA263" s="801"/>
      <c r="AB263" s="801"/>
    </row>
    <row r="264" spans="6:28" s="824" customFormat="1" ht="12">
      <c r="F264" s="849"/>
      <c r="G264" s="849"/>
      <c r="H264" s="849"/>
      <c r="I264" s="849"/>
      <c r="L264" s="849"/>
      <c r="N264" s="800"/>
      <c r="O264" s="800"/>
      <c r="P264" s="800"/>
      <c r="Q264" s="800"/>
      <c r="R264" s="800"/>
      <c r="S264" s="801"/>
      <c r="T264" s="801"/>
      <c r="U264" s="801"/>
      <c r="V264" s="801"/>
      <c r="W264" s="801"/>
      <c r="X264" s="801"/>
      <c r="Y264" s="801"/>
      <c r="Z264" s="801"/>
      <c r="AA264" s="801"/>
      <c r="AB264" s="801"/>
    </row>
    <row r="265" spans="6:28" s="824" customFormat="1" ht="12">
      <c r="F265" s="849"/>
      <c r="G265" s="849"/>
      <c r="H265" s="849"/>
      <c r="I265" s="849"/>
      <c r="L265" s="849"/>
      <c r="N265" s="800"/>
      <c r="O265" s="800"/>
      <c r="P265" s="800"/>
      <c r="Q265" s="800"/>
      <c r="R265" s="800"/>
      <c r="S265" s="801"/>
      <c r="T265" s="801"/>
      <c r="U265" s="801"/>
      <c r="V265" s="801"/>
      <c r="W265" s="801"/>
      <c r="X265" s="801"/>
      <c r="Y265" s="801"/>
      <c r="Z265" s="801"/>
      <c r="AA265" s="801"/>
      <c r="AB265" s="801"/>
    </row>
    <row r="266" spans="6:28" s="824" customFormat="1" ht="12">
      <c r="F266" s="849"/>
      <c r="G266" s="849"/>
      <c r="H266" s="849"/>
      <c r="I266" s="849"/>
      <c r="L266" s="849"/>
      <c r="N266" s="800"/>
      <c r="O266" s="800"/>
      <c r="P266" s="800"/>
      <c r="Q266" s="800"/>
      <c r="R266" s="800"/>
      <c r="S266" s="801"/>
      <c r="T266" s="801"/>
      <c r="U266" s="801"/>
      <c r="V266" s="801"/>
      <c r="W266" s="801"/>
      <c r="X266" s="801"/>
      <c r="Y266" s="801"/>
      <c r="Z266" s="801"/>
      <c r="AA266" s="801"/>
      <c r="AB266" s="801"/>
    </row>
    <row r="267" spans="6:28" s="824" customFormat="1" ht="12">
      <c r="F267" s="849"/>
      <c r="G267" s="849"/>
      <c r="H267" s="849"/>
      <c r="I267" s="849"/>
      <c r="L267" s="849"/>
      <c r="N267" s="800"/>
      <c r="O267" s="800"/>
      <c r="P267" s="800"/>
      <c r="Q267" s="800"/>
      <c r="R267" s="800"/>
      <c r="S267" s="801"/>
      <c r="T267" s="801"/>
      <c r="U267" s="801"/>
      <c r="V267" s="801"/>
      <c r="W267" s="801"/>
      <c r="X267" s="801"/>
      <c r="Y267" s="801"/>
      <c r="Z267" s="801"/>
      <c r="AA267" s="801"/>
      <c r="AB267" s="801"/>
    </row>
    <row r="268" spans="6:28" s="824" customFormat="1" ht="12">
      <c r="F268" s="849"/>
      <c r="G268" s="849"/>
      <c r="H268" s="849"/>
      <c r="I268" s="849"/>
      <c r="L268" s="849"/>
      <c r="N268" s="800"/>
      <c r="O268" s="800"/>
      <c r="P268" s="800"/>
      <c r="Q268" s="800"/>
      <c r="R268" s="800"/>
      <c r="S268" s="801"/>
      <c r="T268" s="801"/>
      <c r="U268" s="801"/>
      <c r="V268" s="801"/>
      <c r="W268" s="801"/>
      <c r="X268" s="801"/>
      <c r="Y268" s="801"/>
      <c r="Z268" s="801"/>
      <c r="AA268" s="801"/>
      <c r="AB268" s="801"/>
    </row>
    <row r="269" spans="6:28" s="824" customFormat="1" ht="12">
      <c r="F269" s="849"/>
      <c r="G269" s="849"/>
      <c r="H269" s="849"/>
      <c r="I269" s="849"/>
      <c r="L269" s="849"/>
      <c r="N269" s="800"/>
      <c r="O269" s="800"/>
      <c r="P269" s="800"/>
      <c r="Q269" s="800"/>
      <c r="R269" s="800"/>
      <c r="S269" s="801"/>
      <c r="T269" s="801"/>
      <c r="U269" s="801"/>
      <c r="V269" s="801"/>
      <c r="W269" s="801"/>
      <c r="X269" s="801"/>
      <c r="Y269" s="801"/>
      <c r="Z269" s="801"/>
      <c r="AA269" s="801"/>
      <c r="AB269" s="801"/>
    </row>
    <row r="270" spans="6:28" s="824" customFormat="1" ht="12">
      <c r="F270" s="849"/>
      <c r="G270" s="849"/>
      <c r="H270" s="849"/>
      <c r="I270" s="849"/>
      <c r="L270" s="849"/>
      <c r="N270" s="800"/>
      <c r="O270" s="800"/>
      <c r="P270" s="800"/>
      <c r="Q270" s="800"/>
      <c r="R270" s="800"/>
      <c r="S270" s="801"/>
      <c r="T270" s="801"/>
      <c r="U270" s="801"/>
      <c r="V270" s="801"/>
      <c r="W270" s="801"/>
      <c r="X270" s="801"/>
      <c r="Y270" s="801"/>
      <c r="Z270" s="801"/>
      <c r="AA270" s="801"/>
      <c r="AB270" s="801"/>
    </row>
    <row r="271" spans="6:28" s="824" customFormat="1" ht="12">
      <c r="F271" s="849"/>
      <c r="G271" s="849"/>
      <c r="H271" s="849"/>
      <c r="I271" s="849"/>
      <c r="L271" s="849"/>
      <c r="N271" s="800"/>
      <c r="O271" s="800"/>
      <c r="P271" s="800"/>
      <c r="Q271" s="800"/>
      <c r="R271" s="800"/>
      <c r="S271" s="801"/>
      <c r="T271" s="801"/>
      <c r="U271" s="801"/>
      <c r="V271" s="801"/>
      <c r="W271" s="801"/>
      <c r="X271" s="801"/>
      <c r="Y271" s="801"/>
      <c r="Z271" s="801"/>
      <c r="AA271" s="801"/>
      <c r="AB271" s="801"/>
    </row>
    <row r="272" spans="6:28" s="824" customFormat="1" ht="12">
      <c r="F272" s="849"/>
      <c r="G272" s="849"/>
      <c r="H272" s="849"/>
      <c r="I272" s="849"/>
      <c r="L272" s="849"/>
      <c r="N272" s="800"/>
      <c r="O272" s="800"/>
      <c r="P272" s="800"/>
      <c r="Q272" s="800"/>
      <c r="R272" s="800"/>
      <c r="S272" s="801"/>
      <c r="T272" s="801"/>
      <c r="U272" s="801"/>
      <c r="V272" s="801"/>
      <c r="W272" s="801"/>
      <c r="X272" s="801"/>
      <c r="Y272" s="801"/>
      <c r="Z272" s="801"/>
      <c r="AA272" s="801"/>
      <c r="AB272" s="801"/>
    </row>
    <row r="273" spans="6:28" s="824" customFormat="1" ht="12">
      <c r="F273" s="849"/>
      <c r="G273" s="849"/>
      <c r="H273" s="849"/>
      <c r="I273" s="849"/>
      <c r="L273" s="849"/>
      <c r="N273" s="800"/>
      <c r="O273" s="800"/>
      <c r="P273" s="800"/>
      <c r="Q273" s="800"/>
      <c r="R273" s="800"/>
      <c r="S273" s="801"/>
      <c r="T273" s="801"/>
      <c r="U273" s="801"/>
      <c r="V273" s="801"/>
      <c r="W273" s="801"/>
      <c r="X273" s="801"/>
      <c r="Y273" s="801"/>
      <c r="Z273" s="801"/>
      <c r="AA273" s="801"/>
      <c r="AB273" s="801"/>
    </row>
    <row r="274" spans="6:28" s="824" customFormat="1" ht="12">
      <c r="F274" s="849"/>
      <c r="G274" s="849"/>
      <c r="H274" s="849"/>
      <c r="I274" s="849"/>
      <c r="L274" s="849"/>
      <c r="N274" s="800"/>
      <c r="O274" s="800"/>
      <c r="P274" s="800"/>
      <c r="Q274" s="800"/>
      <c r="R274" s="800"/>
      <c r="S274" s="801"/>
      <c r="T274" s="801"/>
      <c r="U274" s="801"/>
      <c r="V274" s="801"/>
      <c r="W274" s="801"/>
      <c r="X274" s="801"/>
      <c r="Y274" s="801"/>
      <c r="Z274" s="801"/>
      <c r="AA274" s="801"/>
      <c r="AB274" s="801"/>
    </row>
    <row r="275" spans="6:28" s="824" customFormat="1" ht="12">
      <c r="F275" s="849"/>
      <c r="G275" s="849"/>
      <c r="H275" s="849"/>
      <c r="I275" s="849"/>
      <c r="L275" s="849"/>
      <c r="N275" s="800"/>
      <c r="O275" s="800"/>
      <c r="P275" s="800"/>
      <c r="Q275" s="800"/>
      <c r="R275" s="800"/>
      <c r="S275" s="801"/>
      <c r="T275" s="801"/>
      <c r="U275" s="801"/>
      <c r="V275" s="801"/>
      <c r="W275" s="801"/>
      <c r="X275" s="801"/>
      <c r="Y275" s="801"/>
      <c r="Z275" s="801"/>
      <c r="AA275" s="801"/>
      <c r="AB275" s="801"/>
    </row>
    <row r="276" spans="6:28" s="824" customFormat="1" ht="12">
      <c r="F276" s="849"/>
      <c r="G276" s="849"/>
      <c r="H276" s="849"/>
      <c r="I276" s="849"/>
      <c r="L276" s="849"/>
      <c r="N276" s="800"/>
      <c r="O276" s="800"/>
      <c r="P276" s="800"/>
      <c r="Q276" s="800"/>
      <c r="R276" s="800"/>
      <c r="S276" s="801"/>
      <c r="T276" s="801"/>
      <c r="U276" s="801"/>
      <c r="V276" s="801"/>
      <c r="W276" s="801"/>
      <c r="X276" s="801"/>
      <c r="Y276" s="801"/>
      <c r="Z276" s="801"/>
      <c r="AA276" s="801"/>
      <c r="AB276" s="801"/>
    </row>
    <row r="277" spans="6:28" s="824" customFormat="1" ht="12">
      <c r="F277" s="849"/>
      <c r="G277" s="849"/>
      <c r="H277" s="849"/>
      <c r="I277" s="849"/>
      <c r="L277" s="849"/>
      <c r="N277" s="800"/>
      <c r="O277" s="800"/>
      <c r="P277" s="800"/>
      <c r="Q277" s="800"/>
      <c r="R277" s="800"/>
      <c r="S277" s="801"/>
      <c r="T277" s="801"/>
      <c r="U277" s="801"/>
      <c r="V277" s="801"/>
      <c r="W277" s="801"/>
      <c r="X277" s="801"/>
      <c r="Y277" s="801"/>
      <c r="Z277" s="801"/>
      <c r="AA277" s="801"/>
      <c r="AB277" s="801"/>
    </row>
    <row r="278" spans="6:28" s="824" customFormat="1" ht="12">
      <c r="F278" s="849"/>
      <c r="G278" s="849"/>
      <c r="H278" s="849"/>
      <c r="I278" s="849"/>
      <c r="L278" s="849"/>
      <c r="N278" s="800"/>
      <c r="O278" s="800"/>
      <c r="P278" s="800"/>
      <c r="Q278" s="800"/>
      <c r="R278" s="800"/>
      <c r="S278" s="801"/>
      <c r="T278" s="801"/>
      <c r="U278" s="801"/>
      <c r="V278" s="801"/>
      <c r="W278" s="801"/>
      <c r="X278" s="801"/>
      <c r="Y278" s="801"/>
      <c r="Z278" s="801"/>
      <c r="AA278" s="801"/>
      <c r="AB278" s="801"/>
    </row>
    <row r="279" spans="6:28" s="824" customFormat="1" ht="12">
      <c r="F279" s="849"/>
      <c r="G279" s="849"/>
      <c r="H279" s="849"/>
      <c r="I279" s="849"/>
      <c r="L279" s="849"/>
      <c r="N279" s="800"/>
      <c r="O279" s="800"/>
      <c r="P279" s="800"/>
      <c r="Q279" s="800"/>
      <c r="R279" s="800"/>
      <c r="S279" s="801"/>
      <c r="T279" s="801"/>
      <c r="U279" s="801"/>
      <c r="V279" s="801"/>
      <c r="W279" s="801"/>
      <c r="X279" s="801"/>
      <c r="Y279" s="801"/>
      <c r="Z279" s="801"/>
      <c r="AA279" s="801"/>
      <c r="AB279" s="801"/>
    </row>
    <row r="280" spans="6:28" s="824" customFormat="1" ht="12">
      <c r="F280" s="849"/>
      <c r="G280" s="849"/>
      <c r="H280" s="849"/>
      <c r="I280" s="849"/>
      <c r="L280" s="849"/>
      <c r="N280" s="800"/>
      <c r="O280" s="800"/>
      <c r="P280" s="800"/>
      <c r="Q280" s="800"/>
      <c r="R280" s="800"/>
      <c r="S280" s="801"/>
      <c r="T280" s="801"/>
      <c r="U280" s="801"/>
      <c r="V280" s="801"/>
      <c r="W280" s="801"/>
      <c r="X280" s="801"/>
      <c r="Y280" s="801"/>
      <c r="Z280" s="801"/>
      <c r="AA280" s="801"/>
      <c r="AB280" s="801"/>
    </row>
    <row r="281" spans="6:28" s="824" customFormat="1" ht="12">
      <c r="F281" s="849"/>
      <c r="G281" s="849"/>
      <c r="H281" s="849"/>
      <c r="I281" s="849"/>
      <c r="L281" s="849"/>
      <c r="N281" s="800"/>
      <c r="O281" s="800"/>
      <c r="P281" s="800"/>
      <c r="Q281" s="800"/>
      <c r="R281" s="800"/>
      <c r="S281" s="801"/>
      <c r="T281" s="801"/>
      <c r="U281" s="801"/>
      <c r="V281" s="801"/>
      <c r="W281" s="801"/>
      <c r="X281" s="801"/>
      <c r="Y281" s="801"/>
      <c r="Z281" s="801"/>
      <c r="AA281" s="801"/>
      <c r="AB281" s="801"/>
    </row>
    <row r="282" spans="6:28" s="824" customFormat="1" ht="12">
      <c r="F282" s="849"/>
      <c r="G282" s="849"/>
      <c r="H282" s="849"/>
      <c r="I282" s="849"/>
      <c r="L282" s="849"/>
      <c r="N282" s="800"/>
      <c r="O282" s="800"/>
      <c r="P282" s="800"/>
      <c r="Q282" s="800"/>
      <c r="R282" s="800"/>
      <c r="S282" s="801"/>
      <c r="T282" s="801"/>
      <c r="U282" s="801"/>
      <c r="V282" s="801"/>
      <c r="W282" s="801"/>
      <c r="X282" s="801"/>
      <c r="Y282" s="801"/>
      <c r="Z282" s="801"/>
      <c r="AA282" s="801"/>
      <c r="AB282" s="801"/>
    </row>
    <row r="283" spans="6:28" s="824" customFormat="1" ht="12">
      <c r="F283" s="849"/>
      <c r="G283" s="849"/>
      <c r="H283" s="849"/>
      <c r="I283" s="849"/>
      <c r="L283" s="849"/>
      <c r="N283" s="800"/>
      <c r="O283" s="800"/>
      <c r="P283" s="800"/>
      <c r="Q283" s="800"/>
      <c r="R283" s="800"/>
      <c r="S283" s="801"/>
      <c r="T283" s="801"/>
      <c r="U283" s="801"/>
      <c r="V283" s="801"/>
      <c r="W283" s="801"/>
      <c r="X283" s="801"/>
      <c r="Y283" s="801"/>
      <c r="Z283" s="801"/>
      <c r="AA283" s="801"/>
      <c r="AB283" s="801"/>
    </row>
    <row r="284" spans="6:28" s="824" customFormat="1" ht="12">
      <c r="F284" s="849"/>
      <c r="G284" s="849"/>
      <c r="H284" s="849"/>
      <c r="I284" s="849"/>
      <c r="L284" s="849"/>
      <c r="N284" s="800"/>
      <c r="O284" s="800"/>
      <c r="P284" s="800"/>
      <c r="Q284" s="800"/>
      <c r="R284" s="800"/>
      <c r="S284" s="801"/>
      <c r="T284" s="801"/>
      <c r="U284" s="801"/>
      <c r="V284" s="801"/>
      <c r="W284" s="801"/>
      <c r="X284" s="801"/>
      <c r="Y284" s="801"/>
      <c r="Z284" s="801"/>
      <c r="AA284" s="801"/>
      <c r="AB284" s="801"/>
    </row>
    <row r="285" spans="6:28" s="824" customFormat="1" ht="12">
      <c r="F285" s="849"/>
      <c r="G285" s="849"/>
      <c r="H285" s="849"/>
      <c r="I285" s="849"/>
      <c r="L285" s="849"/>
      <c r="N285" s="800"/>
      <c r="O285" s="800"/>
      <c r="P285" s="800"/>
      <c r="Q285" s="800"/>
      <c r="R285" s="800"/>
      <c r="S285" s="801"/>
      <c r="T285" s="801"/>
      <c r="U285" s="801"/>
      <c r="V285" s="801"/>
      <c r="W285" s="801"/>
      <c r="X285" s="801"/>
      <c r="Y285" s="801"/>
      <c r="Z285" s="801"/>
      <c r="AA285" s="801"/>
      <c r="AB285" s="801"/>
    </row>
    <row r="286" spans="6:28" s="824" customFormat="1" ht="12">
      <c r="F286" s="849"/>
      <c r="G286" s="849"/>
      <c r="H286" s="849"/>
      <c r="I286" s="849"/>
      <c r="L286" s="849"/>
      <c r="N286" s="800"/>
      <c r="O286" s="800"/>
      <c r="P286" s="800"/>
      <c r="Q286" s="800"/>
      <c r="R286" s="800"/>
      <c r="S286" s="801"/>
      <c r="T286" s="801"/>
      <c r="U286" s="801"/>
      <c r="V286" s="801"/>
      <c r="W286" s="801"/>
      <c r="X286" s="801"/>
      <c r="Y286" s="801"/>
      <c r="Z286" s="801"/>
      <c r="AA286" s="801"/>
      <c r="AB286" s="801"/>
    </row>
    <row r="287" spans="6:28" s="824" customFormat="1" ht="12">
      <c r="F287" s="849"/>
      <c r="G287" s="849"/>
      <c r="H287" s="849"/>
      <c r="I287" s="849"/>
      <c r="L287" s="849"/>
      <c r="N287" s="800"/>
      <c r="O287" s="800"/>
      <c r="P287" s="800"/>
      <c r="Q287" s="800"/>
      <c r="R287" s="800"/>
      <c r="S287" s="801"/>
      <c r="T287" s="801"/>
      <c r="U287" s="801"/>
      <c r="V287" s="801"/>
      <c r="W287" s="801"/>
      <c r="X287" s="801"/>
      <c r="Y287" s="801"/>
      <c r="Z287" s="801"/>
      <c r="AA287" s="801"/>
      <c r="AB287" s="801"/>
    </row>
    <row r="288" spans="6:28" s="824" customFormat="1" ht="12">
      <c r="F288" s="849"/>
      <c r="G288" s="849"/>
      <c r="H288" s="849"/>
      <c r="I288" s="849"/>
      <c r="L288" s="849"/>
      <c r="N288" s="800"/>
      <c r="O288" s="800"/>
      <c r="P288" s="800"/>
      <c r="Q288" s="800"/>
      <c r="R288" s="800"/>
      <c r="S288" s="801"/>
      <c r="T288" s="801"/>
      <c r="U288" s="801"/>
      <c r="V288" s="801"/>
      <c r="W288" s="801"/>
      <c r="X288" s="801"/>
      <c r="Y288" s="801"/>
      <c r="Z288" s="801"/>
      <c r="AA288" s="801"/>
      <c r="AB288" s="801"/>
    </row>
    <row r="289" spans="6:28" s="824" customFormat="1" ht="12">
      <c r="F289" s="849"/>
      <c r="G289" s="849"/>
      <c r="H289" s="849"/>
      <c r="I289" s="849"/>
      <c r="L289" s="849"/>
      <c r="N289" s="800"/>
      <c r="O289" s="800"/>
      <c r="P289" s="800"/>
      <c r="Q289" s="800"/>
      <c r="R289" s="800"/>
      <c r="S289" s="801"/>
      <c r="T289" s="801"/>
      <c r="U289" s="801"/>
      <c r="V289" s="801"/>
      <c r="W289" s="801"/>
      <c r="X289" s="801"/>
      <c r="Y289" s="801"/>
      <c r="Z289" s="801"/>
      <c r="AA289" s="801"/>
      <c r="AB289" s="801"/>
    </row>
    <row r="290" spans="6:28" s="824" customFormat="1" ht="12">
      <c r="F290" s="849"/>
      <c r="G290" s="849"/>
      <c r="H290" s="849"/>
      <c r="I290" s="849"/>
      <c r="L290" s="849"/>
      <c r="N290" s="800"/>
      <c r="O290" s="800"/>
      <c r="P290" s="800"/>
      <c r="Q290" s="800"/>
      <c r="R290" s="800"/>
      <c r="S290" s="801"/>
      <c r="T290" s="801"/>
      <c r="U290" s="801"/>
      <c r="V290" s="801"/>
      <c r="W290" s="801"/>
      <c r="X290" s="801"/>
      <c r="Y290" s="801"/>
      <c r="Z290" s="801"/>
      <c r="AA290" s="801"/>
      <c r="AB290" s="801"/>
    </row>
    <row r="291" spans="6:28" s="824" customFormat="1" ht="12">
      <c r="F291" s="849"/>
      <c r="G291" s="849"/>
      <c r="H291" s="849"/>
      <c r="I291" s="849"/>
      <c r="L291" s="849"/>
      <c r="N291" s="800"/>
      <c r="O291" s="800"/>
      <c r="P291" s="800"/>
      <c r="Q291" s="800"/>
      <c r="R291" s="800"/>
      <c r="S291" s="801"/>
      <c r="T291" s="801"/>
      <c r="U291" s="801"/>
      <c r="V291" s="801"/>
      <c r="W291" s="801"/>
      <c r="X291" s="801"/>
      <c r="Y291" s="801"/>
      <c r="Z291" s="801"/>
      <c r="AA291" s="801"/>
      <c r="AB291" s="801"/>
    </row>
    <row r="292" spans="6:28" s="824" customFormat="1" ht="12">
      <c r="F292" s="849"/>
      <c r="G292" s="849"/>
      <c r="H292" s="849"/>
      <c r="I292" s="849"/>
      <c r="L292" s="849"/>
      <c r="N292" s="800"/>
      <c r="O292" s="800"/>
      <c r="P292" s="800"/>
      <c r="Q292" s="800"/>
      <c r="R292" s="800"/>
      <c r="S292" s="801"/>
      <c r="T292" s="801"/>
      <c r="U292" s="801"/>
      <c r="V292" s="801"/>
      <c r="W292" s="801"/>
      <c r="X292" s="801"/>
      <c r="Y292" s="801"/>
      <c r="Z292" s="801"/>
      <c r="AA292" s="801"/>
      <c r="AB292" s="801"/>
    </row>
    <row r="293" spans="6:28" s="824" customFormat="1" ht="12">
      <c r="F293" s="849"/>
      <c r="G293" s="849"/>
      <c r="H293" s="849"/>
      <c r="I293" s="849"/>
      <c r="L293" s="849"/>
      <c r="N293" s="800"/>
      <c r="O293" s="800"/>
      <c r="P293" s="800"/>
      <c r="Q293" s="800"/>
      <c r="R293" s="800"/>
      <c r="S293" s="801"/>
      <c r="T293" s="801"/>
      <c r="U293" s="801"/>
      <c r="V293" s="801"/>
      <c r="W293" s="801"/>
      <c r="X293" s="801"/>
      <c r="Y293" s="801"/>
      <c r="Z293" s="801"/>
      <c r="AA293" s="801"/>
      <c r="AB293" s="801"/>
    </row>
    <row r="294" spans="6:28" s="824" customFormat="1" ht="12">
      <c r="F294" s="849"/>
      <c r="G294" s="849"/>
      <c r="H294" s="849"/>
      <c r="I294" s="849"/>
      <c r="L294" s="849"/>
      <c r="N294" s="800"/>
      <c r="O294" s="800"/>
      <c r="P294" s="800"/>
      <c r="Q294" s="800"/>
      <c r="R294" s="800"/>
      <c r="S294" s="801"/>
      <c r="T294" s="801"/>
      <c r="U294" s="801"/>
      <c r="V294" s="801"/>
      <c r="W294" s="801"/>
      <c r="X294" s="801"/>
      <c r="Y294" s="801"/>
      <c r="Z294" s="801"/>
      <c r="AA294" s="801"/>
      <c r="AB294" s="801"/>
    </row>
    <row r="295" spans="6:28" s="824" customFormat="1" ht="12">
      <c r="F295" s="849"/>
      <c r="G295" s="849"/>
      <c r="H295" s="849"/>
      <c r="I295" s="849"/>
      <c r="L295" s="849"/>
      <c r="N295" s="800"/>
      <c r="O295" s="800"/>
      <c r="P295" s="800"/>
      <c r="Q295" s="800"/>
      <c r="R295" s="800"/>
      <c r="S295" s="801"/>
      <c r="T295" s="801"/>
      <c r="U295" s="801"/>
      <c r="V295" s="801"/>
      <c r="W295" s="801"/>
      <c r="X295" s="801"/>
      <c r="Y295" s="801"/>
      <c r="Z295" s="801"/>
      <c r="AA295" s="801"/>
      <c r="AB295" s="801"/>
    </row>
    <row r="296" spans="6:28" s="824" customFormat="1" ht="12">
      <c r="F296" s="849"/>
      <c r="G296" s="849"/>
      <c r="H296" s="849"/>
      <c r="I296" s="849"/>
      <c r="L296" s="849"/>
      <c r="N296" s="800"/>
      <c r="O296" s="800"/>
      <c r="P296" s="800"/>
      <c r="Q296" s="800"/>
      <c r="R296" s="800"/>
      <c r="S296" s="801"/>
      <c r="T296" s="801"/>
      <c r="U296" s="801"/>
      <c r="V296" s="801"/>
      <c r="W296" s="801"/>
      <c r="X296" s="801"/>
      <c r="Y296" s="801"/>
      <c r="Z296" s="801"/>
      <c r="AA296" s="801"/>
      <c r="AB296" s="801"/>
    </row>
    <row r="297" spans="6:28" s="824" customFormat="1" ht="12">
      <c r="F297" s="849"/>
      <c r="G297" s="849"/>
      <c r="H297" s="849"/>
      <c r="I297" s="849"/>
      <c r="L297" s="849"/>
      <c r="N297" s="800"/>
      <c r="O297" s="800"/>
      <c r="P297" s="800"/>
      <c r="Q297" s="800"/>
      <c r="R297" s="800"/>
      <c r="S297" s="801"/>
      <c r="T297" s="801"/>
      <c r="U297" s="801"/>
      <c r="V297" s="801"/>
      <c r="W297" s="801"/>
      <c r="X297" s="801"/>
      <c r="Y297" s="801"/>
      <c r="Z297" s="801"/>
      <c r="AA297" s="801"/>
      <c r="AB297" s="801"/>
    </row>
    <row r="298" spans="6:28" s="824" customFormat="1" ht="12">
      <c r="F298" s="849"/>
      <c r="G298" s="849"/>
      <c r="H298" s="849"/>
      <c r="I298" s="849"/>
      <c r="L298" s="849"/>
      <c r="N298" s="800"/>
      <c r="O298" s="800"/>
      <c r="P298" s="800"/>
      <c r="Q298" s="800"/>
      <c r="R298" s="800"/>
      <c r="S298" s="801"/>
      <c r="T298" s="801"/>
      <c r="U298" s="801"/>
      <c r="V298" s="801"/>
      <c r="W298" s="801"/>
      <c r="X298" s="801"/>
      <c r="Y298" s="801"/>
      <c r="Z298" s="801"/>
      <c r="AA298" s="801"/>
      <c r="AB298" s="801"/>
    </row>
    <row r="299" spans="6:28" s="824" customFormat="1" ht="12">
      <c r="F299" s="849"/>
      <c r="G299" s="849"/>
      <c r="H299" s="849"/>
      <c r="I299" s="849"/>
      <c r="L299" s="849"/>
      <c r="N299" s="800"/>
      <c r="O299" s="800"/>
      <c r="P299" s="800"/>
      <c r="Q299" s="800"/>
      <c r="R299" s="800"/>
      <c r="S299" s="801"/>
      <c r="T299" s="801"/>
      <c r="U299" s="801"/>
      <c r="V299" s="801"/>
      <c r="W299" s="801"/>
      <c r="X299" s="801"/>
      <c r="Y299" s="801"/>
      <c r="Z299" s="801"/>
      <c r="AA299" s="801"/>
      <c r="AB299" s="801"/>
    </row>
    <row r="300" spans="6:28" s="824" customFormat="1" ht="12">
      <c r="F300" s="849"/>
      <c r="G300" s="849"/>
      <c r="H300" s="849"/>
      <c r="I300" s="849"/>
      <c r="L300" s="849"/>
      <c r="N300" s="800"/>
      <c r="O300" s="800"/>
      <c r="P300" s="800"/>
      <c r="Q300" s="800"/>
      <c r="R300" s="800"/>
      <c r="S300" s="801"/>
      <c r="T300" s="801"/>
      <c r="U300" s="801"/>
      <c r="V300" s="801"/>
      <c r="W300" s="801"/>
      <c r="X300" s="801"/>
      <c r="Y300" s="801"/>
      <c r="Z300" s="801"/>
      <c r="AA300" s="801"/>
      <c r="AB300" s="801"/>
    </row>
    <row r="301" spans="6:28" s="824" customFormat="1" ht="12">
      <c r="F301" s="849"/>
      <c r="G301" s="849"/>
      <c r="H301" s="849"/>
      <c r="I301" s="849"/>
      <c r="L301" s="849"/>
      <c r="N301" s="800"/>
      <c r="O301" s="800"/>
      <c r="P301" s="800"/>
      <c r="Q301" s="800"/>
      <c r="R301" s="800"/>
      <c r="S301" s="801"/>
      <c r="T301" s="801"/>
      <c r="U301" s="801"/>
      <c r="V301" s="801"/>
      <c r="W301" s="801"/>
      <c r="X301" s="801"/>
      <c r="Y301" s="801"/>
      <c r="Z301" s="801"/>
      <c r="AA301" s="801"/>
      <c r="AB301" s="801"/>
    </row>
    <row r="302" spans="6:28" s="824" customFormat="1" ht="12">
      <c r="F302" s="849"/>
      <c r="G302" s="849"/>
      <c r="H302" s="849"/>
      <c r="I302" s="849"/>
      <c r="L302" s="849"/>
      <c r="N302" s="800"/>
      <c r="O302" s="800"/>
      <c r="P302" s="800"/>
      <c r="Q302" s="800"/>
      <c r="R302" s="800"/>
      <c r="S302" s="801"/>
      <c r="T302" s="801"/>
      <c r="U302" s="801"/>
      <c r="V302" s="801"/>
      <c r="W302" s="801"/>
      <c r="X302" s="801"/>
      <c r="Y302" s="801"/>
      <c r="Z302" s="801"/>
      <c r="AA302" s="801"/>
      <c r="AB302" s="801"/>
    </row>
    <row r="303" spans="6:28" s="824" customFormat="1" ht="12">
      <c r="F303" s="849"/>
      <c r="G303" s="849"/>
      <c r="H303" s="849"/>
      <c r="I303" s="849"/>
      <c r="L303" s="849"/>
      <c r="N303" s="800"/>
      <c r="O303" s="800"/>
      <c r="P303" s="800"/>
      <c r="Q303" s="800"/>
      <c r="R303" s="800"/>
      <c r="S303" s="801"/>
      <c r="T303" s="801"/>
      <c r="U303" s="801"/>
      <c r="V303" s="801"/>
      <c r="W303" s="801"/>
      <c r="X303" s="801"/>
      <c r="Y303" s="801"/>
      <c r="Z303" s="801"/>
      <c r="AA303" s="801"/>
      <c r="AB303" s="801"/>
    </row>
    <row r="304" spans="6:28" s="824" customFormat="1" ht="12">
      <c r="F304" s="849"/>
      <c r="G304" s="849"/>
      <c r="H304" s="849"/>
      <c r="I304" s="849"/>
      <c r="L304" s="849"/>
      <c r="N304" s="800"/>
      <c r="O304" s="800"/>
      <c r="P304" s="800"/>
      <c r="Q304" s="800"/>
      <c r="R304" s="800"/>
      <c r="S304" s="801"/>
      <c r="T304" s="801"/>
      <c r="U304" s="801"/>
      <c r="V304" s="801"/>
      <c r="W304" s="801"/>
      <c r="X304" s="801"/>
      <c r="Y304" s="801"/>
      <c r="Z304" s="801"/>
      <c r="AA304" s="801"/>
      <c r="AB304" s="801"/>
    </row>
    <row r="305" spans="6:28" s="824" customFormat="1" ht="12">
      <c r="F305" s="849"/>
      <c r="G305" s="849"/>
      <c r="H305" s="849"/>
      <c r="I305" s="849"/>
      <c r="L305" s="849"/>
      <c r="N305" s="800"/>
      <c r="O305" s="800"/>
      <c r="P305" s="800"/>
      <c r="Q305" s="800"/>
      <c r="R305" s="800"/>
      <c r="S305" s="801"/>
      <c r="T305" s="801"/>
      <c r="U305" s="801"/>
      <c r="V305" s="801"/>
      <c r="W305" s="801"/>
      <c r="X305" s="801"/>
      <c r="Y305" s="801"/>
      <c r="Z305" s="801"/>
      <c r="AA305" s="801"/>
      <c r="AB305" s="801"/>
    </row>
    <row r="306" spans="6:28" s="824" customFormat="1" ht="12">
      <c r="F306" s="849"/>
      <c r="G306" s="849"/>
      <c r="H306" s="849"/>
      <c r="I306" s="849"/>
      <c r="L306" s="849"/>
      <c r="N306" s="800"/>
      <c r="O306" s="800"/>
      <c r="P306" s="800"/>
      <c r="Q306" s="800"/>
      <c r="R306" s="800"/>
      <c r="S306" s="801"/>
      <c r="T306" s="801"/>
      <c r="U306" s="801"/>
      <c r="V306" s="801"/>
      <c r="W306" s="801"/>
      <c r="X306" s="801"/>
      <c r="Y306" s="801"/>
      <c r="Z306" s="801"/>
      <c r="AA306" s="801"/>
      <c r="AB306" s="801"/>
    </row>
    <row r="307" spans="6:28" s="824" customFormat="1" ht="12">
      <c r="F307" s="849"/>
      <c r="G307" s="849"/>
      <c r="H307" s="849"/>
      <c r="I307" s="849"/>
      <c r="L307" s="849"/>
      <c r="N307" s="800"/>
      <c r="O307" s="800"/>
      <c r="P307" s="800"/>
      <c r="Q307" s="800"/>
      <c r="R307" s="800"/>
      <c r="S307" s="801"/>
      <c r="T307" s="801"/>
      <c r="U307" s="801"/>
      <c r="V307" s="801"/>
      <c r="W307" s="801"/>
      <c r="X307" s="801"/>
      <c r="Y307" s="801"/>
      <c r="Z307" s="801"/>
      <c r="AA307" s="801"/>
      <c r="AB307" s="801"/>
    </row>
    <row r="308" spans="6:28" s="824" customFormat="1" ht="12">
      <c r="F308" s="849"/>
      <c r="G308" s="849"/>
      <c r="H308" s="849"/>
      <c r="I308" s="849"/>
      <c r="L308" s="849"/>
      <c r="N308" s="800"/>
      <c r="O308" s="800"/>
      <c r="P308" s="800"/>
      <c r="Q308" s="800"/>
      <c r="R308" s="800"/>
      <c r="S308" s="801"/>
      <c r="T308" s="801"/>
      <c r="U308" s="801"/>
      <c r="V308" s="801"/>
      <c r="W308" s="801"/>
      <c r="X308" s="801"/>
      <c r="Y308" s="801"/>
      <c r="Z308" s="801"/>
      <c r="AA308" s="801"/>
      <c r="AB308" s="801"/>
    </row>
    <row r="309" spans="6:28" s="824" customFormat="1" ht="12">
      <c r="F309" s="849"/>
      <c r="G309" s="849"/>
      <c r="H309" s="849"/>
      <c r="I309" s="849"/>
      <c r="L309" s="849"/>
      <c r="N309" s="800"/>
      <c r="O309" s="800"/>
      <c r="P309" s="800"/>
      <c r="Q309" s="800"/>
      <c r="R309" s="800"/>
      <c r="S309" s="801"/>
      <c r="T309" s="801"/>
      <c r="U309" s="801"/>
      <c r="V309" s="801"/>
      <c r="W309" s="801"/>
      <c r="X309" s="801"/>
      <c r="Y309" s="801"/>
      <c r="Z309" s="801"/>
      <c r="AA309" s="801"/>
      <c r="AB309" s="801"/>
    </row>
    <row r="310" spans="6:28" s="824" customFormat="1" ht="12">
      <c r="F310" s="849"/>
      <c r="G310" s="849"/>
      <c r="H310" s="849"/>
      <c r="I310" s="849"/>
      <c r="L310" s="849"/>
      <c r="N310" s="800"/>
      <c r="O310" s="800"/>
      <c r="P310" s="800"/>
      <c r="Q310" s="800"/>
      <c r="R310" s="800"/>
      <c r="S310" s="801"/>
      <c r="T310" s="801"/>
      <c r="U310" s="801"/>
      <c r="V310" s="801"/>
      <c r="W310" s="801"/>
      <c r="X310" s="801"/>
      <c r="Y310" s="801"/>
      <c r="Z310" s="801"/>
      <c r="AA310" s="801"/>
      <c r="AB310" s="801"/>
    </row>
    <row r="311" spans="6:28" s="824" customFormat="1" ht="12">
      <c r="F311" s="849"/>
      <c r="G311" s="849"/>
      <c r="H311" s="849"/>
      <c r="I311" s="849"/>
      <c r="L311" s="849"/>
      <c r="N311" s="800"/>
      <c r="O311" s="800"/>
      <c r="P311" s="800"/>
      <c r="Q311" s="800"/>
      <c r="R311" s="800"/>
      <c r="S311" s="801"/>
      <c r="T311" s="801"/>
      <c r="U311" s="801"/>
      <c r="V311" s="801"/>
      <c r="W311" s="801"/>
      <c r="X311" s="801"/>
      <c r="Y311" s="801"/>
      <c r="Z311" s="801"/>
      <c r="AA311" s="801"/>
      <c r="AB311" s="801"/>
    </row>
    <row r="312" spans="6:28" s="824" customFormat="1" ht="12">
      <c r="F312" s="849"/>
      <c r="G312" s="849"/>
      <c r="H312" s="849"/>
      <c r="I312" s="849"/>
      <c r="L312" s="849"/>
      <c r="N312" s="800"/>
      <c r="O312" s="800"/>
      <c r="P312" s="800"/>
      <c r="Q312" s="800"/>
      <c r="R312" s="800"/>
      <c r="S312" s="801"/>
      <c r="T312" s="801"/>
      <c r="U312" s="801"/>
      <c r="V312" s="801"/>
      <c r="W312" s="801"/>
      <c r="X312" s="801"/>
      <c r="Y312" s="801"/>
      <c r="Z312" s="801"/>
      <c r="AA312" s="801"/>
      <c r="AB312" s="801"/>
    </row>
    <row r="313" spans="6:28" s="824" customFormat="1" ht="12">
      <c r="F313" s="849"/>
      <c r="G313" s="849"/>
      <c r="H313" s="849"/>
      <c r="I313" s="849"/>
      <c r="L313" s="849"/>
      <c r="N313" s="800"/>
      <c r="O313" s="800"/>
      <c r="P313" s="800"/>
      <c r="Q313" s="800"/>
      <c r="R313" s="800"/>
      <c r="S313" s="801"/>
      <c r="T313" s="801"/>
      <c r="U313" s="801"/>
      <c r="V313" s="801"/>
      <c r="W313" s="801"/>
      <c r="X313" s="801"/>
      <c r="Y313" s="801"/>
      <c r="Z313" s="801"/>
      <c r="AA313" s="801"/>
      <c r="AB313" s="801"/>
    </row>
    <row r="314" spans="6:28" s="824" customFormat="1" ht="12">
      <c r="F314" s="849"/>
      <c r="G314" s="849"/>
      <c r="H314" s="849"/>
      <c r="I314" s="849"/>
      <c r="L314" s="849"/>
      <c r="N314" s="800"/>
      <c r="O314" s="800"/>
      <c r="P314" s="800"/>
      <c r="Q314" s="800"/>
      <c r="R314" s="800"/>
      <c r="S314" s="801"/>
      <c r="T314" s="801"/>
      <c r="U314" s="801"/>
      <c r="V314" s="801"/>
      <c r="W314" s="801"/>
      <c r="X314" s="801"/>
      <c r="Y314" s="801"/>
      <c r="Z314" s="801"/>
      <c r="AA314" s="801"/>
      <c r="AB314" s="801"/>
    </row>
    <row r="315" spans="6:28" s="824" customFormat="1" ht="12">
      <c r="F315" s="849"/>
      <c r="G315" s="849"/>
      <c r="H315" s="849"/>
      <c r="I315" s="849"/>
      <c r="L315" s="849"/>
      <c r="N315" s="800"/>
      <c r="O315" s="800"/>
      <c r="P315" s="800"/>
      <c r="Q315" s="800"/>
      <c r="R315" s="800"/>
      <c r="S315" s="801"/>
      <c r="T315" s="801"/>
      <c r="U315" s="801"/>
      <c r="V315" s="801"/>
      <c r="W315" s="801"/>
      <c r="X315" s="801"/>
      <c r="Y315" s="801"/>
      <c r="Z315" s="801"/>
      <c r="AA315" s="801"/>
      <c r="AB315" s="801"/>
    </row>
    <row r="316" spans="6:28" s="824" customFormat="1" ht="12">
      <c r="F316" s="849"/>
      <c r="G316" s="849"/>
      <c r="H316" s="849"/>
      <c r="I316" s="849"/>
      <c r="L316" s="849"/>
      <c r="N316" s="800"/>
      <c r="O316" s="800"/>
      <c r="P316" s="800"/>
      <c r="Q316" s="800"/>
      <c r="R316" s="800"/>
      <c r="S316" s="801"/>
      <c r="T316" s="801"/>
      <c r="U316" s="801"/>
      <c r="V316" s="801"/>
      <c r="W316" s="801"/>
      <c r="X316" s="801"/>
      <c r="Y316" s="801"/>
      <c r="Z316" s="801"/>
      <c r="AA316" s="801"/>
      <c r="AB316" s="801"/>
    </row>
    <row r="317" spans="6:28" s="824" customFormat="1" ht="12">
      <c r="F317" s="849"/>
      <c r="G317" s="849"/>
      <c r="H317" s="849"/>
      <c r="I317" s="849"/>
      <c r="L317" s="849"/>
      <c r="N317" s="800"/>
      <c r="O317" s="800"/>
      <c r="P317" s="800"/>
      <c r="Q317" s="800"/>
      <c r="R317" s="800"/>
      <c r="S317" s="801"/>
      <c r="T317" s="801"/>
      <c r="U317" s="801"/>
      <c r="V317" s="801"/>
      <c r="W317" s="801"/>
      <c r="X317" s="801"/>
      <c r="Y317" s="801"/>
      <c r="Z317" s="801"/>
      <c r="AA317" s="801"/>
      <c r="AB317" s="801"/>
    </row>
    <row r="318" spans="6:28" s="824" customFormat="1" ht="12">
      <c r="F318" s="849"/>
      <c r="G318" s="849"/>
      <c r="H318" s="849"/>
      <c r="I318" s="849"/>
      <c r="L318" s="849"/>
      <c r="N318" s="800"/>
      <c r="O318" s="800"/>
      <c r="P318" s="800"/>
      <c r="Q318" s="800"/>
      <c r="R318" s="800"/>
      <c r="S318" s="801"/>
      <c r="T318" s="801"/>
      <c r="U318" s="801"/>
      <c r="V318" s="801"/>
      <c r="W318" s="801"/>
      <c r="X318" s="801"/>
      <c r="Y318" s="801"/>
      <c r="Z318" s="801"/>
      <c r="AA318" s="801"/>
      <c r="AB318" s="801"/>
    </row>
    <row r="319" spans="6:28" s="824" customFormat="1" ht="12">
      <c r="F319" s="849"/>
      <c r="G319" s="849"/>
      <c r="H319" s="849"/>
      <c r="I319" s="849"/>
      <c r="L319" s="849"/>
      <c r="N319" s="800"/>
      <c r="O319" s="800"/>
      <c r="P319" s="800"/>
      <c r="Q319" s="800"/>
      <c r="R319" s="800"/>
      <c r="S319" s="801"/>
      <c r="T319" s="801"/>
      <c r="U319" s="801"/>
      <c r="V319" s="801"/>
      <c r="W319" s="801"/>
      <c r="X319" s="801"/>
      <c r="Y319" s="801"/>
      <c r="Z319" s="801"/>
      <c r="AA319" s="801"/>
      <c r="AB319" s="801"/>
    </row>
    <row r="320" spans="6:28" s="824" customFormat="1" ht="12">
      <c r="F320" s="849"/>
      <c r="G320" s="849"/>
      <c r="H320" s="849"/>
      <c r="I320" s="849"/>
      <c r="L320" s="849"/>
      <c r="N320" s="800"/>
      <c r="O320" s="800"/>
      <c r="P320" s="800"/>
      <c r="Q320" s="800"/>
      <c r="R320" s="800"/>
      <c r="S320" s="801"/>
      <c r="T320" s="801"/>
      <c r="U320" s="801"/>
      <c r="V320" s="801"/>
      <c r="W320" s="801"/>
      <c r="X320" s="801"/>
      <c r="Y320" s="801"/>
      <c r="Z320" s="801"/>
      <c r="AA320" s="801"/>
      <c r="AB320" s="801"/>
    </row>
    <row r="321" spans="6:28" s="824" customFormat="1" ht="12">
      <c r="F321" s="849"/>
      <c r="G321" s="849"/>
      <c r="H321" s="849"/>
      <c r="I321" s="849"/>
      <c r="L321" s="849"/>
      <c r="N321" s="800"/>
      <c r="O321" s="800"/>
      <c r="P321" s="800"/>
      <c r="Q321" s="800"/>
      <c r="R321" s="800"/>
      <c r="S321" s="801"/>
      <c r="T321" s="801"/>
      <c r="U321" s="801"/>
      <c r="V321" s="801"/>
      <c r="W321" s="801"/>
      <c r="X321" s="801"/>
      <c r="Y321" s="801"/>
      <c r="Z321" s="801"/>
      <c r="AA321" s="801"/>
      <c r="AB321" s="801"/>
    </row>
    <row r="322" spans="6:28" s="824" customFormat="1" ht="12">
      <c r="F322" s="849"/>
      <c r="G322" s="849"/>
      <c r="H322" s="849"/>
      <c r="I322" s="849"/>
      <c r="L322" s="849"/>
      <c r="N322" s="800"/>
      <c r="O322" s="800"/>
      <c r="P322" s="800"/>
      <c r="Q322" s="800"/>
      <c r="R322" s="800"/>
      <c r="S322" s="801"/>
      <c r="T322" s="801"/>
      <c r="U322" s="801"/>
      <c r="V322" s="801"/>
      <c r="W322" s="801"/>
      <c r="X322" s="801"/>
      <c r="Y322" s="801"/>
      <c r="Z322" s="801"/>
      <c r="AA322" s="801"/>
      <c r="AB322" s="801"/>
    </row>
    <row r="323" spans="6:28" s="824" customFormat="1" ht="12">
      <c r="F323" s="849"/>
      <c r="G323" s="849"/>
      <c r="H323" s="849"/>
      <c r="I323" s="849"/>
      <c r="L323" s="849"/>
      <c r="N323" s="800"/>
      <c r="O323" s="800"/>
      <c r="P323" s="800"/>
      <c r="Q323" s="800"/>
      <c r="R323" s="800"/>
      <c r="S323" s="801"/>
      <c r="T323" s="801"/>
      <c r="U323" s="801"/>
      <c r="V323" s="801"/>
      <c r="W323" s="801"/>
      <c r="X323" s="801"/>
      <c r="Y323" s="801"/>
      <c r="Z323" s="801"/>
      <c r="AA323" s="801"/>
      <c r="AB323" s="801"/>
    </row>
    <row r="324" spans="6:28" s="824" customFormat="1" ht="12">
      <c r="F324" s="849"/>
      <c r="G324" s="849"/>
      <c r="H324" s="849"/>
      <c r="I324" s="849"/>
      <c r="L324" s="849"/>
      <c r="N324" s="800"/>
      <c r="O324" s="800"/>
      <c r="P324" s="800"/>
      <c r="Q324" s="800"/>
      <c r="R324" s="800"/>
      <c r="S324" s="801"/>
      <c r="T324" s="801"/>
      <c r="U324" s="801"/>
      <c r="V324" s="801"/>
      <c r="W324" s="801"/>
      <c r="X324" s="801"/>
      <c r="Y324" s="801"/>
      <c r="Z324" s="801"/>
      <c r="AA324" s="801"/>
      <c r="AB324" s="801"/>
    </row>
    <row r="325" spans="6:28" s="824" customFormat="1" ht="12">
      <c r="F325" s="849"/>
      <c r="G325" s="849"/>
      <c r="H325" s="849"/>
      <c r="I325" s="849"/>
      <c r="L325" s="849"/>
      <c r="N325" s="800"/>
      <c r="O325" s="800"/>
      <c r="P325" s="800"/>
      <c r="Q325" s="800"/>
      <c r="R325" s="800"/>
      <c r="S325" s="801"/>
      <c r="T325" s="801"/>
      <c r="U325" s="801"/>
      <c r="V325" s="801"/>
      <c r="W325" s="801"/>
      <c r="X325" s="801"/>
      <c r="Y325" s="801"/>
      <c r="Z325" s="801"/>
      <c r="AA325" s="801"/>
      <c r="AB325" s="801"/>
    </row>
    <row r="326" spans="6:28" s="824" customFormat="1" ht="12">
      <c r="F326" s="849"/>
      <c r="G326" s="849"/>
      <c r="H326" s="849"/>
      <c r="I326" s="849"/>
      <c r="L326" s="849"/>
      <c r="N326" s="800"/>
      <c r="O326" s="800"/>
      <c r="P326" s="800"/>
      <c r="Q326" s="800"/>
      <c r="R326" s="800"/>
      <c r="S326" s="801"/>
      <c r="T326" s="801"/>
      <c r="U326" s="801"/>
      <c r="V326" s="801"/>
      <c r="W326" s="801"/>
      <c r="X326" s="801"/>
      <c r="Y326" s="801"/>
      <c r="Z326" s="801"/>
      <c r="AA326" s="801"/>
      <c r="AB326" s="801"/>
    </row>
    <row r="327" spans="6:28" s="824" customFormat="1" ht="12">
      <c r="F327" s="849"/>
      <c r="G327" s="849"/>
      <c r="H327" s="849"/>
      <c r="I327" s="849"/>
      <c r="L327" s="849"/>
      <c r="N327" s="800"/>
      <c r="O327" s="800"/>
      <c r="P327" s="800"/>
      <c r="Q327" s="800"/>
      <c r="R327" s="800"/>
      <c r="S327" s="801"/>
      <c r="T327" s="801"/>
      <c r="U327" s="801"/>
      <c r="V327" s="801"/>
      <c r="W327" s="801"/>
      <c r="X327" s="801"/>
      <c r="Y327" s="801"/>
      <c r="Z327" s="801"/>
      <c r="AA327" s="801"/>
      <c r="AB327" s="801"/>
    </row>
    <row r="328" spans="6:28" s="824" customFormat="1" ht="12">
      <c r="F328" s="849"/>
      <c r="G328" s="849"/>
      <c r="H328" s="849"/>
      <c r="I328" s="849"/>
      <c r="L328" s="849"/>
      <c r="N328" s="800"/>
      <c r="O328" s="800"/>
      <c r="P328" s="800"/>
      <c r="Q328" s="800"/>
      <c r="R328" s="800"/>
      <c r="S328" s="801"/>
      <c r="T328" s="801"/>
      <c r="U328" s="801"/>
      <c r="V328" s="801"/>
      <c r="W328" s="801"/>
      <c r="X328" s="801"/>
      <c r="Y328" s="801"/>
      <c r="Z328" s="801"/>
      <c r="AA328" s="801"/>
      <c r="AB328" s="801"/>
    </row>
    <row r="329" spans="6:28" s="824" customFormat="1" ht="12">
      <c r="F329" s="849"/>
      <c r="G329" s="849"/>
      <c r="H329" s="849"/>
      <c r="I329" s="849"/>
      <c r="L329" s="849"/>
      <c r="N329" s="800"/>
      <c r="O329" s="800"/>
      <c r="P329" s="800"/>
      <c r="Q329" s="800"/>
      <c r="R329" s="800"/>
      <c r="S329" s="801"/>
      <c r="T329" s="801"/>
      <c r="U329" s="801"/>
      <c r="V329" s="801"/>
      <c r="W329" s="801"/>
      <c r="X329" s="801"/>
      <c r="Y329" s="801"/>
      <c r="Z329" s="801"/>
      <c r="AA329" s="801"/>
      <c r="AB329" s="801"/>
    </row>
    <row r="330" spans="6:28" s="824" customFormat="1" ht="12">
      <c r="F330" s="849"/>
      <c r="G330" s="849"/>
      <c r="H330" s="849"/>
      <c r="I330" s="849"/>
      <c r="L330" s="849"/>
      <c r="N330" s="800"/>
      <c r="O330" s="800"/>
      <c r="P330" s="800"/>
      <c r="Q330" s="800"/>
      <c r="R330" s="800"/>
      <c r="S330" s="801"/>
      <c r="T330" s="801"/>
      <c r="U330" s="801"/>
      <c r="V330" s="801"/>
      <c r="W330" s="801"/>
      <c r="X330" s="801"/>
      <c r="Y330" s="801"/>
      <c r="Z330" s="801"/>
      <c r="AA330" s="801"/>
      <c r="AB330" s="801"/>
    </row>
    <row r="331" spans="6:28" s="824" customFormat="1" ht="12">
      <c r="F331" s="849"/>
      <c r="G331" s="849"/>
      <c r="H331" s="849"/>
      <c r="I331" s="849"/>
      <c r="L331" s="849"/>
      <c r="N331" s="800"/>
      <c r="O331" s="800"/>
      <c r="P331" s="800"/>
      <c r="Q331" s="800"/>
      <c r="R331" s="800"/>
      <c r="S331" s="801"/>
      <c r="T331" s="801"/>
      <c r="U331" s="801"/>
      <c r="V331" s="801"/>
      <c r="W331" s="801"/>
      <c r="X331" s="801"/>
      <c r="Y331" s="801"/>
      <c r="Z331" s="801"/>
      <c r="AA331" s="801"/>
      <c r="AB331" s="801"/>
    </row>
    <row r="332" spans="6:28" s="824" customFormat="1" ht="12">
      <c r="F332" s="849"/>
      <c r="G332" s="849"/>
      <c r="H332" s="849"/>
      <c r="I332" s="849"/>
      <c r="L332" s="849"/>
      <c r="N332" s="800"/>
      <c r="O332" s="800"/>
      <c r="P332" s="800"/>
      <c r="Q332" s="800"/>
      <c r="R332" s="800"/>
      <c r="S332" s="801"/>
      <c r="T332" s="801"/>
      <c r="U332" s="801"/>
      <c r="V332" s="801"/>
      <c r="W332" s="801"/>
      <c r="X332" s="801"/>
      <c r="Y332" s="801"/>
      <c r="Z332" s="801"/>
      <c r="AA332" s="801"/>
      <c r="AB332" s="801"/>
    </row>
    <row r="333" spans="6:28" s="824" customFormat="1" ht="12">
      <c r="F333" s="849"/>
      <c r="G333" s="849"/>
      <c r="H333" s="849"/>
      <c r="I333" s="849"/>
      <c r="L333" s="849"/>
      <c r="N333" s="800"/>
      <c r="O333" s="800"/>
      <c r="P333" s="800"/>
      <c r="Q333" s="800"/>
      <c r="R333" s="800"/>
      <c r="S333" s="801"/>
      <c r="T333" s="801"/>
      <c r="U333" s="801"/>
      <c r="V333" s="801"/>
      <c r="W333" s="801"/>
      <c r="X333" s="801"/>
      <c r="Y333" s="801"/>
      <c r="Z333" s="801"/>
      <c r="AA333" s="801"/>
      <c r="AB333" s="801"/>
    </row>
    <row r="334" spans="6:28" s="824" customFormat="1" ht="12">
      <c r="F334" s="849"/>
      <c r="G334" s="849"/>
      <c r="H334" s="849"/>
      <c r="I334" s="849"/>
      <c r="L334" s="849"/>
      <c r="N334" s="800"/>
      <c r="O334" s="800"/>
      <c r="P334" s="800"/>
      <c r="Q334" s="800"/>
      <c r="R334" s="800"/>
      <c r="S334" s="801"/>
      <c r="T334" s="801"/>
      <c r="U334" s="801"/>
      <c r="V334" s="801"/>
      <c r="W334" s="801"/>
      <c r="X334" s="801"/>
      <c r="Y334" s="801"/>
      <c r="Z334" s="801"/>
      <c r="AA334" s="801"/>
      <c r="AB334" s="801"/>
    </row>
    <row r="335" spans="6:28" s="824" customFormat="1" ht="12">
      <c r="F335" s="849"/>
      <c r="G335" s="849"/>
      <c r="H335" s="849"/>
      <c r="I335" s="849"/>
      <c r="L335" s="849"/>
      <c r="N335" s="800"/>
      <c r="O335" s="800"/>
      <c r="P335" s="800"/>
      <c r="Q335" s="800"/>
      <c r="R335" s="800"/>
      <c r="S335" s="801"/>
      <c r="T335" s="801"/>
      <c r="U335" s="801"/>
      <c r="V335" s="801"/>
      <c r="W335" s="801"/>
      <c r="X335" s="801"/>
      <c r="Y335" s="801"/>
      <c r="Z335" s="801"/>
      <c r="AA335" s="801"/>
      <c r="AB335" s="801"/>
    </row>
    <row r="336" spans="6:28" s="824" customFormat="1" ht="12">
      <c r="F336" s="849"/>
      <c r="G336" s="849"/>
      <c r="H336" s="849"/>
      <c r="I336" s="849"/>
      <c r="L336" s="849"/>
      <c r="N336" s="800"/>
      <c r="O336" s="800"/>
      <c r="P336" s="800"/>
      <c r="Q336" s="800"/>
      <c r="R336" s="800"/>
      <c r="S336" s="801"/>
      <c r="T336" s="801"/>
      <c r="U336" s="801"/>
      <c r="V336" s="801"/>
      <c r="W336" s="801"/>
      <c r="X336" s="801"/>
      <c r="Y336" s="801"/>
      <c r="Z336" s="801"/>
      <c r="AA336" s="801"/>
      <c r="AB336" s="801"/>
    </row>
    <row r="337" spans="6:28" s="824" customFormat="1" ht="12">
      <c r="F337" s="849"/>
      <c r="G337" s="849"/>
      <c r="H337" s="849"/>
      <c r="I337" s="849"/>
      <c r="L337" s="849"/>
      <c r="N337" s="800"/>
      <c r="O337" s="800"/>
      <c r="P337" s="800"/>
      <c r="Q337" s="800"/>
      <c r="R337" s="800"/>
      <c r="S337" s="801"/>
      <c r="T337" s="801"/>
      <c r="U337" s="801"/>
      <c r="V337" s="801"/>
      <c r="W337" s="801"/>
      <c r="X337" s="801"/>
      <c r="Y337" s="801"/>
      <c r="Z337" s="801"/>
      <c r="AA337" s="801"/>
      <c r="AB337" s="801"/>
    </row>
    <row r="338" spans="6:28" s="824" customFormat="1" ht="12">
      <c r="F338" s="849"/>
      <c r="G338" s="849"/>
      <c r="H338" s="849"/>
      <c r="I338" s="849"/>
      <c r="L338" s="849"/>
      <c r="N338" s="800"/>
      <c r="O338" s="800"/>
      <c r="P338" s="800"/>
      <c r="Q338" s="800"/>
      <c r="R338" s="800"/>
      <c r="S338" s="801"/>
      <c r="T338" s="801"/>
      <c r="U338" s="801"/>
      <c r="V338" s="801"/>
      <c r="W338" s="801"/>
      <c r="X338" s="801"/>
      <c r="Y338" s="801"/>
      <c r="Z338" s="801"/>
      <c r="AA338" s="801"/>
      <c r="AB338" s="801"/>
    </row>
    <row r="339" spans="6:28" s="824" customFormat="1" ht="12">
      <c r="F339" s="849"/>
      <c r="G339" s="849"/>
      <c r="H339" s="849"/>
      <c r="I339" s="849"/>
      <c r="L339" s="849"/>
      <c r="N339" s="800"/>
      <c r="O339" s="800"/>
      <c r="P339" s="800"/>
      <c r="Q339" s="800"/>
      <c r="R339" s="800"/>
      <c r="S339" s="801"/>
      <c r="T339" s="801"/>
      <c r="U339" s="801"/>
      <c r="V339" s="801"/>
      <c r="W339" s="801"/>
      <c r="X339" s="801"/>
      <c r="Y339" s="801"/>
      <c r="Z339" s="801"/>
      <c r="AA339" s="801"/>
      <c r="AB339" s="801"/>
    </row>
    <row r="340" spans="6:28" s="824" customFormat="1" ht="12">
      <c r="F340" s="849"/>
      <c r="G340" s="849"/>
      <c r="H340" s="849"/>
      <c r="I340" s="849"/>
      <c r="L340" s="849"/>
      <c r="N340" s="800"/>
      <c r="O340" s="800"/>
      <c r="P340" s="800"/>
      <c r="Q340" s="800"/>
      <c r="R340" s="800"/>
      <c r="S340" s="801"/>
      <c r="T340" s="801"/>
      <c r="U340" s="801"/>
      <c r="V340" s="801"/>
      <c r="W340" s="801"/>
      <c r="X340" s="801"/>
      <c r="Y340" s="801"/>
      <c r="Z340" s="801"/>
      <c r="AA340" s="801"/>
      <c r="AB340" s="801"/>
    </row>
    <row r="341" spans="6:28" s="824" customFormat="1" ht="12">
      <c r="F341" s="849"/>
      <c r="G341" s="849"/>
      <c r="H341" s="849"/>
      <c r="I341" s="849"/>
      <c r="L341" s="849"/>
      <c r="N341" s="800"/>
      <c r="O341" s="800"/>
      <c r="P341" s="800"/>
      <c r="Q341" s="800"/>
      <c r="R341" s="800"/>
      <c r="S341" s="801"/>
      <c r="T341" s="801"/>
      <c r="U341" s="801"/>
      <c r="V341" s="801"/>
      <c r="W341" s="801"/>
      <c r="X341" s="801"/>
      <c r="Y341" s="801"/>
      <c r="Z341" s="801"/>
      <c r="AA341" s="801"/>
      <c r="AB341" s="801"/>
    </row>
    <row r="342" spans="6:28" s="824" customFormat="1" ht="12">
      <c r="F342" s="849"/>
      <c r="G342" s="849"/>
      <c r="H342" s="849"/>
      <c r="I342" s="849"/>
      <c r="L342" s="849"/>
      <c r="N342" s="800"/>
      <c r="O342" s="800"/>
      <c r="P342" s="800"/>
      <c r="Q342" s="800"/>
      <c r="R342" s="800"/>
      <c r="S342" s="801"/>
      <c r="T342" s="801"/>
      <c r="U342" s="801"/>
      <c r="V342" s="801"/>
      <c r="W342" s="801"/>
      <c r="X342" s="801"/>
      <c r="Y342" s="801"/>
      <c r="Z342" s="801"/>
      <c r="AA342" s="801"/>
      <c r="AB342" s="801"/>
    </row>
    <row r="343" spans="6:28" s="824" customFormat="1" ht="12">
      <c r="F343" s="849"/>
      <c r="G343" s="849"/>
      <c r="H343" s="849"/>
      <c r="I343" s="849"/>
      <c r="L343" s="849"/>
      <c r="N343" s="800"/>
      <c r="O343" s="800"/>
      <c r="P343" s="800"/>
      <c r="Q343" s="800"/>
      <c r="R343" s="800"/>
      <c r="S343" s="801"/>
      <c r="T343" s="801"/>
      <c r="U343" s="801"/>
      <c r="V343" s="801"/>
      <c r="W343" s="801"/>
      <c r="X343" s="801"/>
      <c r="Y343" s="801"/>
      <c r="Z343" s="801"/>
      <c r="AA343" s="801"/>
      <c r="AB343" s="801"/>
    </row>
    <row r="344" spans="6:28" s="824" customFormat="1" ht="12">
      <c r="F344" s="849"/>
      <c r="G344" s="849"/>
      <c r="H344" s="849"/>
      <c r="I344" s="849"/>
      <c r="L344" s="849"/>
      <c r="N344" s="800"/>
      <c r="O344" s="800"/>
      <c r="P344" s="800"/>
      <c r="Q344" s="800"/>
      <c r="R344" s="800"/>
      <c r="S344" s="801"/>
      <c r="T344" s="801"/>
      <c r="U344" s="801"/>
      <c r="V344" s="801"/>
      <c r="W344" s="801"/>
      <c r="X344" s="801"/>
      <c r="Y344" s="801"/>
      <c r="Z344" s="801"/>
      <c r="AA344" s="801"/>
      <c r="AB344" s="801"/>
    </row>
    <row r="345" spans="6:28" s="824" customFormat="1" ht="12">
      <c r="F345" s="849"/>
      <c r="G345" s="849"/>
      <c r="H345" s="849"/>
      <c r="I345" s="849"/>
      <c r="L345" s="849"/>
      <c r="N345" s="800"/>
      <c r="O345" s="800"/>
      <c r="P345" s="800"/>
      <c r="Q345" s="800"/>
      <c r="R345" s="800"/>
      <c r="S345" s="801"/>
      <c r="T345" s="801"/>
      <c r="U345" s="801"/>
      <c r="V345" s="801"/>
      <c r="W345" s="801"/>
      <c r="X345" s="801"/>
      <c r="Y345" s="801"/>
      <c r="Z345" s="801"/>
      <c r="AA345" s="801"/>
      <c r="AB345" s="801"/>
    </row>
    <row r="346" spans="6:28" s="824" customFormat="1" ht="12">
      <c r="F346" s="849"/>
      <c r="G346" s="849"/>
      <c r="H346" s="849"/>
      <c r="I346" s="849"/>
      <c r="L346" s="849"/>
      <c r="N346" s="800"/>
      <c r="O346" s="800"/>
      <c r="P346" s="800"/>
      <c r="Q346" s="800"/>
      <c r="R346" s="800"/>
      <c r="S346" s="801"/>
      <c r="T346" s="801"/>
      <c r="U346" s="801"/>
      <c r="V346" s="801"/>
      <c r="W346" s="801"/>
      <c r="X346" s="801"/>
      <c r="Y346" s="801"/>
      <c r="Z346" s="801"/>
      <c r="AA346" s="801"/>
      <c r="AB346" s="801"/>
    </row>
    <row r="347" spans="6:28" s="824" customFormat="1" ht="12">
      <c r="F347" s="849"/>
      <c r="G347" s="849"/>
      <c r="H347" s="849"/>
      <c r="I347" s="849"/>
      <c r="L347" s="849"/>
      <c r="N347" s="800"/>
      <c r="O347" s="800"/>
      <c r="P347" s="800"/>
      <c r="Q347" s="800"/>
      <c r="R347" s="800"/>
      <c r="S347" s="801"/>
      <c r="T347" s="801"/>
      <c r="U347" s="801"/>
      <c r="V347" s="801"/>
      <c r="W347" s="801"/>
      <c r="X347" s="801"/>
      <c r="Y347" s="801"/>
      <c r="Z347" s="801"/>
      <c r="AA347" s="801"/>
      <c r="AB347" s="801"/>
    </row>
    <row r="348" spans="6:28" s="824" customFormat="1" ht="12">
      <c r="F348" s="849"/>
      <c r="G348" s="849"/>
      <c r="H348" s="849"/>
      <c r="I348" s="849"/>
      <c r="L348" s="849"/>
      <c r="N348" s="800"/>
      <c r="O348" s="800"/>
      <c r="P348" s="800"/>
      <c r="Q348" s="800"/>
      <c r="R348" s="800"/>
      <c r="S348" s="801"/>
      <c r="T348" s="801"/>
      <c r="U348" s="801"/>
      <c r="V348" s="801"/>
      <c r="W348" s="801"/>
      <c r="X348" s="801"/>
      <c r="Y348" s="801"/>
      <c r="Z348" s="801"/>
      <c r="AA348" s="801"/>
      <c r="AB348" s="801"/>
    </row>
    <row r="349" spans="6:28" s="824" customFormat="1" ht="12">
      <c r="F349" s="849"/>
      <c r="G349" s="849"/>
      <c r="H349" s="849"/>
      <c r="I349" s="849"/>
      <c r="L349" s="849"/>
      <c r="N349" s="800"/>
      <c r="O349" s="800"/>
      <c r="P349" s="800"/>
      <c r="Q349" s="800"/>
      <c r="R349" s="800"/>
      <c r="S349" s="801"/>
      <c r="T349" s="801"/>
      <c r="U349" s="801"/>
      <c r="V349" s="801"/>
      <c r="W349" s="801"/>
      <c r="X349" s="801"/>
      <c r="Y349" s="801"/>
      <c r="Z349" s="801"/>
      <c r="AA349" s="801"/>
      <c r="AB349" s="801"/>
    </row>
    <row r="350" spans="6:28" s="824" customFormat="1" ht="12">
      <c r="F350" s="849"/>
      <c r="G350" s="849"/>
      <c r="H350" s="849"/>
      <c r="I350" s="849"/>
      <c r="L350" s="849"/>
      <c r="N350" s="800"/>
      <c r="O350" s="800"/>
      <c r="P350" s="800"/>
      <c r="Q350" s="800"/>
      <c r="R350" s="800"/>
      <c r="S350" s="801"/>
      <c r="T350" s="801"/>
      <c r="U350" s="801"/>
      <c r="V350" s="801"/>
      <c r="W350" s="801"/>
      <c r="X350" s="801"/>
      <c r="Y350" s="801"/>
      <c r="Z350" s="801"/>
      <c r="AA350" s="801"/>
      <c r="AB350" s="801"/>
    </row>
    <row r="351" spans="6:28" s="824" customFormat="1" ht="12">
      <c r="F351" s="849"/>
      <c r="G351" s="849"/>
      <c r="H351" s="849"/>
      <c r="I351" s="849"/>
      <c r="L351" s="849"/>
      <c r="N351" s="800"/>
      <c r="O351" s="800"/>
      <c r="P351" s="800"/>
      <c r="Q351" s="800"/>
      <c r="R351" s="800"/>
      <c r="S351" s="801"/>
      <c r="T351" s="801"/>
      <c r="U351" s="801"/>
      <c r="V351" s="801"/>
      <c r="W351" s="801"/>
      <c r="X351" s="801"/>
      <c r="Y351" s="801"/>
      <c r="Z351" s="801"/>
      <c r="AA351" s="801"/>
      <c r="AB351" s="801"/>
    </row>
    <row r="352" spans="6:28" s="824" customFormat="1" ht="12">
      <c r="F352" s="849"/>
      <c r="G352" s="849"/>
      <c r="H352" s="849"/>
      <c r="I352" s="849"/>
      <c r="L352" s="849"/>
      <c r="N352" s="800"/>
      <c r="O352" s="800"/>
      <c r="P352" s="800"/>
      <c r="Q352" s="800"/>
      <c r="R352" s="800"/>
      <c r="S352" s="801"/>
      <c r="T352" s="801"/>
      <c r="U352" s="801"/>
      <c r="V352" s="801"/>
      <c r="W352" s="801"/>
      <c r="X352" s="801"/>
      <c r="Y352" s="801"/>
      <c r="Z352" s="801"/>
      <c r="AA352" s="801"/>
      <c r="AB352" s="801"/>
    </row>
    <row r="353" spans="6:28" s="824" customFormat="1" ht="12">
      <c r="F353" s="849"/>
      <c r="G353" s="849"/>
      <c r="H353" s="849"/>
      <c r="I353" s="849"/>
      <c r="L353" s="849"/>
      <c r="N353" s="800"/>
      <c r="O353" s="800"/>
      <c r="P353" s="800"/>
      <c r="Q353" s="800"/>
      <c r="R353" s="800"/>
      <c r="S353" s="801"/>
      <c r="T353" s="801"/>
      <c r="U353" s="801"/>
      <c r="V353" s="801"/>
      <c r="W353" s="801"/>
      <c r="X353" s="801"/>
      <c r="Y353" s="801"/>
      <c r="Z353" s="801"/>
      <c r="AA353" s="801"/>
      <c r="AB353" s="801"/>
    </row>
    <row r="354" spans="6:28" s="824" customFormat="1" ht="12">
      <c r="F354" s="849"/>
      <c r="G354" s="849"/>
      <c r="H354" s="849"/>
      <c r="I354" s="849"/>
      <c r="L354" s="849"/>
      <c r="N354" s="800"/>
      <c r="O354" s="800"/>
      <c r="P354" s="800"/>
      <c r="Q354" s="800"/>
      <c r="R354" s="800"/>
      <c r="S354" s="801"/>
      <c r="T354" s="801"/>
      <c r="U354" s="801"/>
      <c r="V354" s="801"/>
      <c r="W354" s="801"/>
      <c r="X354" s="801"/>
      <c r="Y354" s="801"/>
      <c r="Z354" s="801"/>
      <c r="AA354" s="801"/>
      <c r="AB354" s="801"/>
    </row>
    <row r="355" spans="6:28" s="824" customFormat="1" ht="12">
      <c r="F355" s="849"/>
      <c r="G355" s="849"/>
      <c r="H355" s="849"/>
      <c r="I355" s="849"/>
      <c r="L355" s="849"/>
      <c r="N355" s="800"/>
      <c r="O355" s="800"/>
      <c r="P355" s="800"/>
      <c r="Q355" s="800"/>
      <c r="R355" s="800"/>
      <c r="S355" s="801"/>
      <c r="T355" s="801"/>
      <c r="U355" s="801"/>
      <c r="V355" s="801"/>
      <c r="W355" s="801"/>
      <c r="X355" s="801"/>
      <c r="Y355" s="801"/>
      <c r="Z355" s="801"/>
      <c r="AA355" s="801"/>
      <c r="AB355" s="801"/>
    </row>
    <row r="356" spans="6:28" s="824" customFormat="1" ht="12">
      <c r="F356" s="849"/>
      <c r="G356" s="849"/>
      <c r="H356" s="849"/>
      <c r="I356" s="849"/>
      <c r="L356" s="849"/>
      <c r="N356" s="800"/>
      <c r="O356" s="800"/>
      <c r="P356" s="800"/>
      <c r="Q356" s="800"/>
      <c r="R356" s="800"/>
      <c r="S356" s="801"/>
      <c r="T356" s="801"/>
      <c r="U356" s="801"/>
      <c r="V356" s="801"/>
      <c r="W356" s="801"/>
      <c r="X356" s="801"/>
      <c r="Y356" s="801"/>
      <c r="Z356" s="801"/>
      <c r="AA356" s="801"/>
      <c r="AB356" s="801"/>
    </row>
    <row r="357" spans="6:28" s="824" customFormat="1" ht="12">
      <c r="F357" s="849"/>
      <c r="G357" s="849"/>
      <c r="H357" s="849"/>
      <c r="I357" s="849"/>
      <c r="L357" s="849"/>
      <c r="N357" s="800"/>
      <c r="O357" s="800"/>
      <c r="P357" s="800"/>
      <c r="Q357" s="800"/>
      <c r="R357" s="800"/>
      <c r="S357" s="801"/>
      <c r="T357" s="801"/>
      <c r="U357" s="801"/>
      <c r="V357" s="801"/>
      <c r="W357" s="801"/>
      <c r="X357" s="801"/>
      <c r="Y357" s="801"/>
      <c r="Z357" s="801"/>
      <c r="AA357" s="801"/>
      <c r="AB357" s="801"/>
    </row>
    <row r="358" spans="6:28" s="824" customFormat="1" ht="12">
      <c r="F358" s="849"/>
      <c r="G358" s="849"/>
      <c r="H358" s="849"/>
      <c r="I358" s="849"/>
      <c r="L358" s="849"/>
      <c r="N358" s="800"/>
      <c r="O358" s="800"/>
      <c r="P358" s="800"/>
      <c r="Q358" s="800"/>
      <c r="R358" s="800"/>
      <c r="S358" s="801"/>
      <c r="T358" s="801"/>
      <c r="U358" s="801"/>
      <c r="V358" s="801"/>
      <c r="W358" s="801"/>
      <c r="X358" s="801"/>
      <c r="Y358" s="801"/>
      <c r="Z358" s="801"/>
      <c r="AA358" s="801"/>
      <c r="AB358" s="801"/>
    </row>
    <row r="359" spans="6:28" s="824" customFormat="1" ht="12">
      <c r="F359" s="849"/>
      <c r="G359" s="849"/>
      <c r="H359" s="849"/>
      <c r="I359" s="849"/>
      <c r="L359" s="849"/>
      <c r="N359" s="800"/>
      <c r="O359" s="800"/>
      <c r="P359" s="800"/>
      <c r="Q359" s="800"/>
      <c r="R359" s="800"/>
      <c r="S359" s="801"/>
      <c r="T359" s="801"/>
      <c r="U359" s="801"/>
      <c r="V359" s="801"/>
      <c r="W359" s="801"/>
      <c r="X359" s="801"/>
      <c r="Y359" s="801"/>
      <c r="Z359" s="801"/>
      <c r="AA359" s="801"/>
      <c r="AB359" s="801"/>
    </row>
    <row r="360" spans="6:28" s="824" customFormat="1" ht="12">
      <c r="F360" s="849"/>
      <c r="G360" s="849"/>
      <c r="H360" s="849"/>
      <c r="I360" s="849"/>
      <c r="L360" s="849"/>
      <c r="N360" s="800"/>
      <c r="O360" s="800"/>
      <c r="P360" s="800"/>
      <c r="Q360" s="800"/>
      <c r="R360" s="800"/>
      <c r="S360" s="801"/>
      <c r="T360" s="801"/>
      <c r="U360" s="801"/>
      <c r="V360" s="801"/>
      <c r="W360" s="801"/>
      <c r="X360" s="801"/>
      <c r="Y360" s="801"/>
      <c r="Z360" s="801"/>
      <c r="AA360" s="801"/>
      <c r="AB360" s="801"/>
    </row>
    <row r="361" spans="6:28" s="824" customFormat="1" ht="12">
      <c r="F361" s="849"/>
      <c r="G361" s="849"/>
      <c r="H361" s="849"/>
      <c r="I361" s="849"/>
      <c r="L361" s="849"/>
      <c r="N361" s="800"/>
      <c r="O361" s="800"/>
      <c r="P361" s="800"/>
      <c r="Q361" s="800"/>
      <c r="R361" s="800"/>
      <c r="S361" s="801"/>
      <c r="T361" s="801"/>
      <c r="U361" s="801"/>
      <c r="V361" s="801"/>
      <c r="W361" s="801"/>
      <c r="X361" s="801"/>
      <c r="Y361" s="801"/>
      <c r="Z361" s="801"/>
      <c r="AA361" s="801"/>
      <c r="AB361" s="801"/>
    </row>
    <row r="362" spans="6:28" s="824" customFormat="1" ht="12">
      <c r="F362" s="849"/>
      <c r="G362" s="849"/>
      <c r="H362" s="849"/>
      <c r="I362" s="849"/>
      <c r="L362" s="849"/>
      <c r="N362" s="800"/>
      <c r="O362" s="800"/>
      <c r="P362" s="800"/>
      <c r="Q362" s="800"/>
      <c r="R362" s="800"/>
      <c r="S362" s="801"/>
      <c r="T362" s="801"/>
      <c r="U362" s="801"/>
      <c r="V362" s="801"/>
      <c r="W362" s="801"/>
      <c r="X362" s="801"/>
      <c r="Y362" s="801"/>
      <c r="Z362" s="801"/>
      <c r="AA362" s="801"/>
      <c r="AB362" s="801"/>
    </row>
    <row r="363" spans="6:28" s="824" customFormat="1" ht="12">
      <c r="F363" s="849"/>
      <c r="G363" s="849"/>
      <c r="H363" s="849"/>
      <c r="I363" s="849"/>
      <c r="L363" s="849"/>
      <c r="N363" s="800"/>
      <c r="O363" s="800"/>
      <c r="P363" s="800"/>
      <c r="Q363" s="800"/>
      <c r="R363" s="800"/>
      <c r="S363" s="801"/>
      <c r="T363" s="801"/>
      <c r="U363" s="801"/>
      <c r="V363" s="801"/>
      <c r="W363" s="801"/>
      <c r="X363" s="801"/>
      <c r="Y363" s="801"/>
      <c r="Z363" s="801"/>
      <c r="AA363" s="801"/>
      <c r="AB363" s="801"/>
    </row>
    <row r="364" spans="6:28" s="824" customFormat="1" ht="12">
      <c r="F364" s="849"/>
      <c r="G364" s="849"/>
      <c r="H364" s="849"/>
      <c r="I364" s="849"/>
      <c r="L364" s="849"/>
      <c r="N364" s="800"/>
      <c r="O364" s="800"/>
      <c r="P364" s="800"/>
      <c r="Q364" s="800"/>
      <c r="R364" s="800"/>
      <c r="S364" s="801"/>
      <c r="T364" s="801"/>
      <c r="U364" s="801"/>
      <c r="V364" s="801"/>
      <c r="W364" s="801"/>
      <c r="X364" s="801"/>
      <c r="Y364" s="801"/>
      <c r="Z364" s="801"/>
      <c r="AA364" s="801"/>
      <c r="AB364" s="801"/>
    </row>
    <row r="365" spans="6:28" s="824" customFormat="1" ht="12">
      <c r="F365" s="849"/>
      <c r="G365" s="849"/>
      <c r="H365" s="849"/>
      <c r="I365" s="849"/>
      <c r="L365" s="849"/>
      <c r="N365" s="800"/>
      <c r="O365" s="800"/>
      <c r="P365" s="800"/>
      <c r="Q365" s="800"/>
      <c r="R365" s="800"/>
      <c r="S365" s="801"/>
      <c r="T365" s="801"/>
      <c r="U365" s="801"/>
      <c r="V365" s="801"/>
      <c r="W365" s="801"/>
      <c r="X365" s="801"/>
      <c r="Y365" s="801"/>
      <c r="Z365" s="801"/>
      <c r="AA365" s="801"/>
      <c r="AB365" s="801"/>
    </row>
    <row r="366" spans="6:28" s="824" customFormat="1" ht="12">
      <c r="F366" s="849"/>
      <c r="G366" s="849"/>
      <c r="H366" s="849"/>
      <c r="I366" s="849"/>
      <c r="L366" s="849"/>
      <c r="N366" s="800"/>
      <c r="O366" s="800"/>
      <c r="P366" s="800"/>
      <c r="Q366" s="800"/>
      <c r="R366" s="800"/>
      <c r="S366" s="801"/>
      <c r="T366" s="801"/>
      <c r="U366" s="801"/>
      <c r="V366" s="801"/>
      <c r="W366" s="801"/>
      <c r="X366" s="801"/>
      <c r="Y366" s="801"/>
      <c r="Z366" s="801"/>
      <c r="AA366" s="801"/>
      <c r="AB366" s="801"/>
    </row>
    <row r="367" spans="6:28" s="824" customFormat="1" ht="12">
      <c r="F367" s="849"/>
      <c r="G367" s="849"/>
      <c r="H367" s="849"/>
      <c r="I367" s="849"/>
      <c r="L367" s="849"/>
      <c r="N367" s="800"/>
      <c r="O367" s="800"/>
      <c r="P367" s="800"/>
      <c r="Q367" s="800"/>
      <c r="R367" s="800"/>
      <c r="S367" s="801"/>
      <c r="T367" s="801"/>
      <c r="U367" s="801"/>
      <c r="V367" s="801"/>
      <c r="W367" s="801"/>
      <c r="X367" s="801"/>
      <c r="Y367" s="801"/>
      <c r="Z367" s="801"/>
      <c r="AA367" s="801"/>
      <c r="AB367" s="801"/>
    </row>
    <row r="368" spans="6:28" s="824" customFormat="1" ht="12">
      <c r="F368" s="849"/>
      <c r="G368" s="849"/>
      <c r="H368" s="849"/>
      <c r="I368" s="849"/>
      <c r="L368" s="849"/>
      <c r="N368" s="800"/>
      <c r="O368" s="800"/>
      <c r="P368" s="800"/>
      <c r="Q368" s="800"/>
      <c r="R368" s="800"/>
      <c r="S368" s="801"/>
      <c r="T368" s="801"/>
      <c r="U368" s="801"/>
      <c r="V368" s="801"/>
      <c r="W368" s="801"/>
      <c r="X368" s="801"/>
      <c r="Y368" s="801"/>
      <c r="Z368" s="801"/>
      <c r="AA368" s="801"/>
      <c r="AB368" s="801"/>
    </row>
    <row r="369" spans="6:28" s="824" customFormat="1" ht="12">
      <c r="F369" s="849"/>
      <c r="G369" s="849"/>
      <c r="H369" s="849"/>
      <c r="I369" s="849"/>
      <c r="L369" s="849"/>
      <c r="N369" s="800"/>
      <c r="O369" s="800"/>
      <c r="P369" s="800"/>
      <c r="Q369" s="800"/>
      <c r="R369" s="800"/>
      <c r="S369" s="801"/>
      <c r="T369" s="801"/>
      <c r="U369" s="801"/>
      <c r="V369" s="801"/>
      <c r="W369" s="801"/>
      <c r="X369" s="801"/>
      <c r="Y369" s="801"/>
      <c r="Z369" s="801"/>
      <c r="AA369" s="801"/>
      <c r="AB369" s="801"/>
    </row>
    <row r="370" spans="6:28" s="824" customFormat="1" ht="12">
      <c r="F370" s="849"/>
      <c r="G370" s="849"/>
      <c r="H370" s="849"/>
      <c r="I370" s="849"/>
      <c r="L370" s="849"/>
      <c r="N370" s="800"/>
      <c r="O370" s="800"/>
      <c r="P370" s="800"/>
      <c r="Q370" s="800"/>
      <c r="R370" s="800"/>
      <c r="S370" s="801"/>
      <c r="T370" s="801"/>
      <c r="U370" s="801"/>
      <c r="V370" s="801"/>
      <c r="W370" s="801"/>
      <c r="X370" s="801"/>
      <c r="Y370" s="801"/>
      <c r="Z370" s="801"/>
      <c r="AA370" s="801"/>
      <c r="AB370" s="801"/>
    </row>
    <row r="371" spans="6:28" s="824" customFormat="1" ht="12">
      <c r="F371" s="849"/>
      <c r="G371" s="849"/>
      <c r="H371" s="849"/>
      <c r="I371" s="849"/>
      <c r="L371" s="849"/>
      <c r="N371" s="800"/>
      <c r="O371" s="800"/>
      <c r="P371" s="800"/>
      <c r="Q371" s="800"/>
      <c r="R371" s="800"/>
      <c r="S371" s="801"/>
      <c r="T371" s="801"/>
      <c r="U371" s="801"/>
      <c r="V371" s="801"/>
      <c r="W371" s="801"/>
      <c r="X371" s="801"/>
      <c r="Y371" s="801"/>
      <c r="Z371" s="801"/>
      <c r="AA371" s="801"/>
      <c r="AB371" s="801"/>
    </row>
    <row r="372" spans="6:28" s="824" customFormat="1" ht="12">
      <c r="F372" s="849"/>
      <c r="G372" s="849"/>
      <c r="H372" s="849"/>
      <c r="I372" s="849"/>
      <c r="L372" s="849"/>
      <c r="N372" s="800"/>
      <c r="O372" s="800"/>
      <c r="P372" s="800"/>
      <c r="Q372" s="800"/>
      <c r="R372" s="800"/>
      <c r="S372" s="801"/>
      <c r="T372" s="801"/>
      <c r="U372" s="801"/>
      <c r="V372" s="801"/>
      <c r="W372" s="801"/>
      <c r="X372" s="801"/>
      <c r="Y372" s="801"/>
      <c r="Z372" s="801"/>
      <c r="AA372" s="801"/>
      <c r="AB372" s="801"/>
    </row>
    <row r="373" spans="6:28" s="824" customFormat="1" ht="12">
      <c r="F373" s="849"/>
      <c r="G373" s="849"/>
      <c r="H373" s="849"/>
      <c r="I373" s="849"/>
      <c r="L373" s="849"/>
      <c r="N373" s="800"/>
      <c r="O373" s="800"/>
      <c r="P373" s="800"/>
      <c r="Q373" s="800"/>
      <c r="R373" s="800"/>
      <c r="S373" s="801"/>
      <c r="T373" s="801"/>
      <c r="U373" s="801"/>
      <c r="V373" s="801"/>
      <c r="W373" s="801"/>
      <c r="X373" s="801"/>
      <c r="Y373" s="801"/>
      <c r="Z373" s="801"/>
      <c r="AA373" s="801"/>
      <c r="AB373" s="801"/>
    </row>
    <row r="374" spans="6:28" s="824" customFormat="1" ht="12">
      <c r="F374" s="849"/>
      <c r="G374" s="849"/>
      <c r="H374" s="849"/>
      <c r="I374" s="849"/>
      <c r="L374" s="849"/>
      <c r="N374" s="800"/>
      <c r="O374" s="800"/>
      <c r="P374" s="800"/>
      <c r="Q374" s="800"/>
      <c r="R374" s="800"/>
      <c r="S374" s="801"/>
      <c r="T374" s="801"/>
      <c r="U374" s="801"/>
      <c r="V374" s="801"/>
      <c r="W374" s="801"/>
      <c r="X374" s="801"/>
      <c r="Y374" s="801"/>
      <c r="Z374" s="801"/>
      <c r="AA374" s="801"/>
      <c r="AB374" s="801"/>
    </row>
    <row r="375" spans="6:28" s="824" customFormat="1" ht="12">
      <c r="F375" s="849"/>
      <c r="G375" s="849"/>
      <c r="H375" s="849"/>
      <c r="I375" s="849"/>
      <c r="L375" s="849"/>
      <c r="N375" s="800"/>
      <c r="O375" s="800"/>
      <c r="P375" s="800"/>
      <c r="Q375" s="800"/>
      <c r="R375" s="800"/>
      <c r="S375" s="801"/>
      <c r="T375" s="801"/>
      <c r="U375" s="801"/>
      <c r="V375" s="801"/>
      <c r="W375" s="801"/>
      <c r="X375" s="801"/>
      <c r="Y375" s="801"/>
      <c r="Z375" s="801"/>
      <c r="AA375" s="801"/>
      <c r="AB375" s="801"/>
    </row>
    <row r="376" spans="6:28" s="824" customFormat="1" ht="12">
      <c r="F376" s="849"/>
      <c r="G376" s="849"/>
      <c r="H376" s="849"/>
      <c r="I376" s="849"/>
      <c r="L376" s="849"/>
      <c r="N376" s="800"/>
      <c r="O376" s="800"/>
      <c r="P376" s="800"/>
      <c r="Q376" s="800"/>
      <c r="R376" s="800"/>
      <c r="S376" s="801"/>
      <c r="T376" s="801"/>
      <c r="U376" s="801"/>
      <c r="V376" s="801"/>
      <c r="W376" s="801"/>
      <c r="X376" s="801"/>
      <c r="Y376" s="801"/>
      <c r="Z376" s="801"/>
      <c r="AA376" s="801"/>
      <c r="AB376" s="801"/>
    </row>
    <row r="377" spans="6:28" s="824" customFormat="1" ht="12">
      <c r="F377" s="849"/>
      <c r="G377" s="849"/>
      <c r="H377" s="849"/>
      <c r="I377" s="849"/>
      <c r="L377" s="849"/>
      <c r="N377" s="800"/>
      <c r="O377" s="800"/>
      <c r="P377" s="800"/>
      <c r="Q377" s="800"/>
      <c r="R377" s="800"/>
      <c r="S377" s="801"/>
      <c r="T377" s="801"/>
      <c r="U377" s="801"/>
      <c r="V377" s="801"/>
      <c r="W377" s="801"/>
      <c r="X377" s="801"/>
      <c r="Y377" s="801"/>
      <c r="Z377" s="801"/>
      <c r="AA377" s="801"/>
      <c r="AB377" s="801"/>
    </row>
    <row r="378" spans="6:28" s="824" customFormat="1" ht="12">
      <c r="F378" s="849"/>
      <c r="G378" s="849"/>
      <c r="H378" s="849"/>
      <c r="I378" s="849"/>
      <c r="L378" s="849"/>
      <c r="N378" s="800"/>
      <c r="O378" s="800"/>
      <c r="P378" s="800"/>
      <c r="Q378" s="800"/>
      <c r="R378" s="800"/>
      <c r="S378" s="801"/>
      <c r="T378" s="801"/>
      <c r="U378" s="801"/>
      <c r="V378" s="801"/>
      <c r="W378" s="801"/>
      <c r="X378" s="801"/>
      <c r="Y378" s="801"/>
      <c r="Z378" s="801"/>
      <c r="AA378" s="801"/>
      <c r="AB378" s="801"/>
    </row>
    <row r="379" spans="6:28" s="824" customFormat="1" ht="12">
      <c r="F379" s="849"/>
      <c r="G379" s="849"/>
      <c r="H379" s="849"/>
      <c r="I379" s="849"/>
      <c r="L379" s="849"/>
      <c r="N379" s="800"/>
      <c r="O379" s="800"/>
      <c r="P379" s="800"/>
      <c r="Q379" s="800"/>
      <c r="R379" s="800"/>
      <c r="S379" s="801"/>
      <c r="T379" s="801"/>
      <c r="U379" s="801"/>
      <c r="V379" s="801"/>
      <c r="W379" s="801"/>
      <c r="X379" s="801"/>
      <c r="Y379" s="801"/>
      <c r="Z379" s="801"/>
      <c r="AA379" s="801"/>
      <c r="AB379" s="801"/>
    </row>
    <row r="380" spans="6:28" s="824" customFormat="1" ht="12">
      <c r="F380" s="849"/>
      <c r="G380" s="849"/>
      <c r="H380" s="849"/>
      <c r="I380" s="849"/>
      <c r="L380" s="849"/>
      <c r="N380" s="800"/>
      <c r="O380" s="800"/>
      <c r="P380" s="800"/>
      <c r="Q380" s="800"/>
      <c r="R380" s="800"/>
      <c r="S380" s="801"/>
      <c r="T380" s="801"/>
      <c r="U380" s="801"/>
      <c r="V380" s="801"/>
      <c r="W380" s="801"/>
      <c r="X380" s="801"/>
      <c r="Y380" s="801"/>
      <c r="Z380" s="801"/>
      <c r="AA380" s="801"/>
      <c r="AB380" s="801"/>
    </row>
    <row r="381" spans="6:28" s="824" customFormat="1" ht="12">
      <c r="F381" s="849"/>
      <c r="G381" s="849"/>
      <c r="H381" s="849"/>
      <c r="I381" s="849"/>
      <c r="L381" s="849"/>
      <c r="N381" s="800"/>
      <c r="O381" s="800"/>
      <c r="P381" s="800"/>
      <c r="Q381" s="800"/>
      <c r="R381" s="800"/>
      <c r="S381" s="801"/>
      <c r="T381" s="801"/>
      <c r="U381" s="801"/>
      <c r="V381" s="801"/>
      <c r="W381" s="801"/>
      <c r="X381" s="801"/>
      <c r="Y381" s="801"/>
      <c r="Z381" s="801"/>
      <c r="AA381" s="801"/>
      <c r="AB381" s="801"/>
    </row>
    <row r="382" spans="6:28" s="824" customFormat="1" ht="12">
      <c r="F382" s="849"/>
      <c r="G382" s="849"/>
      <c r="H382" s="849"/>
      <c r="I382" s="849"/>
      <c r="L382" s="849"/>
      <c r="N382" s="800"/>
      <c r="O382" s="800"/>
      <c r="P382" s="800"/>
      <c r="Q382" s="800"/>
      <c r="R382" s="800"/>
      <c r="S382" s="801"/>
      <c r="T382" s="801"/>
      <c r="U382" s="801"/>
      <c r="V382" s="801"/>
      <c r="W382" s="801"/>
      <c r="X382" s="801"/>
      <c r="Y382" s="801"/>
      <c r="Z382" s="801"/>
      <c r="AA382" s="801"/>
      <c r="AB382" s="801"/>
    </row>
    <row r="383" spans="6:28" s="824" customFormat="1" ht="12">
      <c r="F383" s="849"/>
      <c r="G383" s="849"/>
      <c r="H383" s="849"/>
      <c r="I383" s="849"/>
      <c r="L383" s="849"/>
      <c r="N383" s="800"/>
      <c r="O383" s="800"/>
      <c r="P383" s="800"/>
      <c r="Q383" s="800"/>
      <c r="R383" s="800"/>
      <c r="S383" s="801"/>
      <c r="T383" s="801"/>
      <c r="U383" s="801"/>
      <c r="V383" s="801"/>
      <c r="W383" s="801"/>
      <c r="X383" s="801"/>
      <c r="Y383" s="801"/>
      <c r="Z383" s="801"/>
      <c r="AA383" s="801"/>
      <c r="AB383" s="801"/>
    </row>
    <row r="384" spans="6:28" s="824" customFormat="1" ht="12">
      <c r="F384" s="849"/>
      <c r="G384" s="849"/>
      <c r="H384" s="849"/>
      <c r="I384" s="849"/>
      <c r="L384" s="849"/>
      <c r="N384" s="800"/>
      <c r="O384" s="800"/>
      <c r="P384" s="800"/>
      <c r="Q384" s="800"/>
      <c r="R384" s="800"/>
      <c r="S384" s="801"/>
      <c r="T384" s="801"/>
      <c r="U384" s="801"/>
      <c r="V384" s="801"/>
      <c r="W384" s="801"/>
      <c r="X384" s="801"/>
      <c r="Y384" s="801"/>
      <c r="Z384" s="801"/>
      <c r="AA384" s="801"/>
      <c r="AB384" s="801"/>
    </row>
    <row r="385" spans="6:28" s="824" customFormat="1" ht="12">
      <c r="F385" s="849"/>
      <c r="G385" s="849"/>
      <c r="H385" s="849"/>
      <c r="I385" s="849"/>
      <c r="L385" s="849"/>
      <c r="N385" s="800"/>
      <c r="O385" s="800"/>
      <c r="P385" s="800"/>
      <c r="Q385" s="800"/>
      <c r="R385" s="800"/>
      <c r="S385" s="801"/>
      <c r="T385" s="801"/>
      <c r="U385" s="801"/>
      <c r="V385" s="801"/>
      <c r="W385" s="801"/>
      <c r="X385" s="801"/>
      <c r="Y385" s="801"/>
      <c r="Z385" s="801"/>
      <c r="AA385" s="801"/>
      <c r="AB385" s="801"/>
    </row>
    <row r="386" spans="6:28" s="824" customFormat="1" ht="12">
      <c r="F386" s="849"/>
      <c r="G386" s="849"/>
      <c r="H386" s="849"/>
      <c r="I386" s="849"/>
      <c r="L386" s="849"/>
      <c r="N386" s="800"/>
      <c r="O386" s="800"/>
      <c r="P386" s="800"/>
      <c r="Q386" s="800"/>
      <c r="R386" s="800"/>
      <c r="S386" s="801"/>
      <c r="T386" s="801"/>
      <c r="U386" s="801"/>
      <c r="V386" s="801"/>
      <c r="W386" s="801"/>
      <c r="X386" s="801"/>
      <c r="Y386" s="801"/>
      <c r="Z386" s="801"/>
      <c r="AA386" s="801"/>
      <c r="AB386" s="801"/>
    </row>
    <row r="387" spans="6:28" s="824" customFormat="1" ht="12">
      <c r="F387" s="849"/>
      <c r="G387" s="849"/>
      <c r="H387" s="849"/>
      <c r="I387" s="849"/>
      <c r="L387" s="849"/>
      <c r="N387" s="800"/>
      <c r="O387" s="800"/>
      <c r="P387" s="800"/>
      <c r="Q387" s="800"/>
      <c r="R387" s="800"/>
      <c r="S387" s="801"/>
      <c r="T387" s="801"/>
      <c r="U387" s="801"/>
      <c r="V387" s="801"/>
      <c r="W387" s="801"/>
      <c r="X387" s="801"/>
      <c r="Y387" s="801"/>
      <c r="Z387" s="801"/>
      <c r="AA387" s="801"/>
      <c r="AB387" s="801"/>
    </row>
    <row r="388" spans="6:28" s="824" customFormat="1" ht="12">
      <c r="F388" s="849"/>
      <c r="G388" s="849"/>
      <c r="H388" s="849"/>
      <c r="I388" s="849"/>
      <c r="L388" s="849"/>
      <c r="N388" s="800"/>
      <c r="O388" s="800"/>
      <c r="P388" s="800"/>
      <c r="Q388" s="800"/>
      <c r="R388" s="800"/>
      <c r="S388" s="801"/>
      <c r="T388" s="801"/>
      <c r="U388" s="801"/>
      <c r="V388" s="801"/>
      <c r="W388" s="801"/>
      <c r="X388" s="801"/>
      <c r="Y388" s="801"/>
      <c r="Z388" s="801"/>
      <c r="AA388" s="801"/>
      <c r="AB388" s="801"/>
    </row>
    <row r="389" spans="6:28" s="824" customFormat="1" ht="12">
      <c r="F389" s="849"/>
      <c r="G389" s="849"/>
      <c r="H389" s="849"/>
      <c r="I389" s="849"/>
      <c r="L389" s="849"/>
      <c r="N389" s="800"/>
      <c r="O389" s="800"/>
      <c r="P389" s="800"/>
      <c r="Q389" s="800"/>
      <c r="R389" s="800"/>
      <c r="S389" s="801"/>
      <c r="T389" s="801"/>
      <c r="U389" s="801"/>
      <c r="V389" s="801"/>
      <c r="W389" s="801"/>
      <c r="X389" s="801"/>
      <c r="Y389" s="801"/>
      <c r="Z389" s="801"/>
      <c r="AA389" s="801"/>
      <c r="AB389" s="801"/>
    </row>
    <row r="390" spans="6:28" s="824" customFormat="1" ht="12">
      <c r="F390" s="849"/>
      <c r="G390" s="849"/>
      <c r="H390" s="849"/>
      <c r="I390" s="849"/>
      <c r="L390" s="849"/>
      <c r="N390" s="800"/>
      <c r="O390" s="800"/>
      <c r="P390" s="800"/>
      <c r="Q390" s="800"/>
      <c r="R390" s="800"/>
      <c r="S390" s="801"/>
      <c r="T390" s="801"/>
      <c r="U390" s="801"/>
      <c r="V390" s="801"/>
      <c r="W390" s="801"/>
      <c r="X390" s="801"/>
      <c r="Y390" s="801"/>
      <c r="Z390" s="801"/>
      <c r="AA390" s="801"/>
      <c r="AB390" s="801"/>
    </row>
    <row r="391" spans="6:28" s="824" customFormat="1" ht="12">
      <c r="F391" s="849"/>
      <c r="G391" s="849"/>
      <c r="H391" s="849"/>
      <c r="I391" s="849"/>
      <c r="L391" s="849"/>
      <c r="N391" s="800"/>
      <c r="O391" s="800"/>
      <c r="P391" s="800"/>
      <c r="Q391" s="800"/>
      <c r="R391" s="800"/>
      <c r="S391" s="801"/>
      <c r="T391" s="801"/>
      <c r="U391" s="801"/>
      <c r="V391" s="801"/>
      <c r="W391" s="801"/>
      <c r="X391" s="801"/>
      <c r="Y391" s="801"/>
      <c r="Z391" s="801"/>
      <c r="AA391" s="801"/>
      <c r="AB391" s="801"/>
    </row>
    <row r="392" spans="6:28" s="824" customFormat="1" ht="12">
      <c r="F392" s="849"/>
      <c r="G392" s="849"/>
      <c r="H392" s="849"/>
      <c r="I392" s="849"/>
      <c r="L392" s="849"/>
      <c r="N392" s="800"/>
      <c r="O392" s="800"/>
      <c r="P392" s="800"/>
      <c r="Q392" s="800"/>
      <c r="R392" s="800"/>
      <c r="S392" s="801"/>
      <c r="T392" s="801"/>
      <c r="U392" s="801"/>
      <c r="V392" s="801"/>
      <c r="W392" s="801"/>
      <c r="X392" s="801"/>
      <c r="Y392" s="801"/>
      <c r="Z392" s="801"/>
      <c r="AA392" s="801"/>
      <c r="AB392" s="801"/>
    </row>
    <row r="393" spans="6:28" s="824" customFormat="1" ht="12">
      <c r="F393" s="849"/>
      <c r="G393" s="849"/>
      <c r="H393" s="849"/>
      <c r="I393" s="849"/>
      <c r="L393" s="849"/>
      <c r="N393" s="800"/>
      <c r="O393" s="800"/>
      <c r="P393" s="800"/>
      <c r="Q393" s="800"/>
      <c r="R393" s="800"/>
      <c r="S393" s="801"/>
      <c r="T393" s="801"/>
      <c r="U393" s="801"/>
      <c r="V393" s="801"/>
      <c r="W393" s="801"/>
      <c r="X393" s="801"/>
      <c r="Y393" s="801"/>
      <c r="Z393" s="801"/>
      <c r="AA393" s="801"/>
      <c r="AB393" s="801"/>
    </row>
    <row r="394" spans="6:28" s="824" customFormat="1" ht="12">
      <c r="F394" s="849"/>
      <c r="G394" s="849"/>
      <c r="H394" s="849"/>
      <c r="I394" s="849"/>
      <c r="L394" s="849"/>
      <c r="N394" s="800"/>
      <c r="O394" s="800"/>
      <c r="P394" s="800"/>
      <c r="Q394" s="800"/>
      <c r="R394" s="800"/>
      <c r="S394" s="801"/>
      <c r="T394" s="801"/>
      <c r="U394" s="801"/>
      <c r="V394" s="801"/>
      <c r="W394" s="801"/>
      <c r="X394" s="801"/>
      <c r="Y394" s="801"/>
      <c r="Z394" s="801"/>
      <c r="AA394" s="801"/>
      <c r="AB394" s="801"/>
    </row>
    <row r="395" spans="6:28" s="824" customFormat="1" ht="12">
      <c r="F395" s="849"/>
      <c r="G395" s="849"/>
      <c r="H395" s="849"/>
      <c r="I395" s="849"/>
      <c r="L395" s="849"/>
      <c r="N395" s="800"/>
      <c r="O395" s="800"/>
      <c r="P395" s="800"/>
      <c r="Q395" s="800"/>
      <c r="R395" s="800"/>
      <c r="S395" s="801"/>
      <c r="T395" s="801"/>
      <c r="U395" s="801"/>
      <c r="V395" s="801"/>
      <c r="W395" s="801"/>
      <c r="X395" s="801"/>
      <c r="Y395" s="801"/>
      <c r="Z395" s="801"/>
      <c r="AA395" s="801"/>
      <c r="AB395" s="801"/>
    </row>
    <row r="396" spans="6:28" s="824" customFormat="1" ht="12">
      <c r="F396" s="849"/>
      <c r="G396" s="849"/>
      <c r="H396" s="849"/>
      <c r="I396" s="849"/>
      <c r="L396" s="849"/>
      <c r="N396" s="800"/>
      <c r="O396" s="800"/>
      <c r="P396" s="800"/>
      <c r="Q396" s="800"/>
      <c r="R396" s="800"/>
      <c r="S396" s="801"/>
      <c r="T396" s="801"/>
      <c r="U396" s="801"/>
      <c r="V396" s="801"/>
      <c r="W396" s="801"/>
      <c r="X396" s="801"/>
      <c r="Y396" s="801"/>
      <c r="Z396" s="801"/>
      <c r="AA396" s="801"/>
      <c r="AB396" s="801"/>
    </row>
    <row r="397" spans="6:28" s="824" customFormat="1" ht="12">
      <c r="F397" s="849"/>
      <c r="G397" s="849"/>
      <c r="H397" s="849"/>
      <c r="I397" s="849"/>
      <c r="L397" s="849"/>
      <c r="N397" s="800"/>
      <c r="O397" s="800"/>
      <c r="P397" s="800"/>
      <c r="Q397" s="800"/>
      <c r="R397" s="800"/>
      <c r="S397" s="801"/>
      <c r="T397" s="801"/>
      <c r="U397" s="801"/>
      <c r="V397" s="801"/>
      <c r="W397" s="801"/>
      <c r="X397" s="801"/>
      <c r="Y397" s="801"/>
      <c r="Z397" s="801"/>
      <c r="AA397" s="801"/>
      <c r="AB397" s="801"/>
    </row>
    <row r="398" spans="6:28" s="824" customFormat="1" ht="12">
      <c r="F398" s="849"/>
      <c r="G398" s="849"/>
      <c r="H398" s="849"/>
      <c r="I398" s="849"/>
      <c r="L398" s="849"/>
      <c r="N398" s="800"/>
      <c r="O398" s="800"/>
      <c r="P398" s="800"/>
      <c r="Q398" s="800"/>
      <c r="R398" s="800"/>
      <c r="S398" s="801"/>
      <c r="T398" s="801"/>
      <c r="U398" s="801"/>
      <c r="V398" s="801"/>
      <c r="W398" s="801"/>
      <c r="X398" s="801"/>
      <c r="Y398" s="801"/>
      <c r="Z398" s="801"/>
      <c r="AA398" s="801"/>
      <c r="AB398" s="801"/>
    </row>
    <row r="399" spans="6:28" s="824" customFormat="1" ht="12">
      <c r="F399" s="849"/>
      <c r="G399" s="849"/>
      <c r="H399" s="849"/>
      <c r="I399" s="849"/>
      <c r="L399" s="849"/>
      <c r="N399" s="800"/>
      <c r="O399" s="800"/>
      <c r="P399" s="800"/>
      <c r="Q399" s="800"/>
      <c r="R399" s="800"/>
      <c r="S399" s="801"/>
      <c r="T399" s="801"/>
      <c r="U399" s="801"/>
      <c r="V399" s="801"/>
      <c r="W399" s="801"/>
      <c r="X399" s="801"/>
      <c r="Y399" s="801"/>
      <c r="Z399" s="801"/>
      <c r="AA399" s="801"/>
      <c r="AB399" s="801"/>
    </row>
    <row r="400" spans="6:28" s="824" customFormat="1" ht="12">
      <c r="F400" s="849"/>
      <c r="G400" s="849"/>
      <c r="H400" s="849"/>
      <c r="I400" s="849"/>
      <c r="L400" s="849"/>
      <c r="N400" s="800"/>
      <c r="O400" s="800"/>
      <c r="P400" s="800"/>
      <c r="Q400" s="800"/>
      <c r="R400" s="800"/>
      <c r="S400" s="801"/>
      <c r="T400" s="801"/>
      <c r="U400" s="801"/>
      <c r="V400" s="801"/>
      <c r="W400" s="801"/>
      <c r="X400" s="801"/>
      <c r="Y400" s="801"/>
      <c r="Z400" s="801"/>
      <c r="AA400" s="801"/>
      <c r="AB400" s="801"/>
    </row>
    <row r="401" spans="6:28" s="824" customFormat="1" ht="12">
      <c r="F401" s="849"/>
      <c r="G401" s="849"/>
      <c r="H401" s="849"/>
      <c r="I401" s="849"/>
      <c r="L401" s="849"/>
      <c r="N401" s="800"/>
      <c r="O401" s="800"/>
      <c r="P401" s="800"/>
      <c r="Q401" s="800"/>
      <c r="R401" s="800"/>
      <c r="S401" s="801"/>
      <c r="T401" s="801"/>
      <c r="U401" s="801"/>
      <c r="V401" s="801"/>
      <c r="W401" s="801"/>
      <c r="X401" s="801"/>
      <c r="Y401" s="801"/>
      <c r="Z401" s="801"/>
      <c r="AA401" s="801"/>
      <c r="AB401" s="801"/>
    </row>
    <row r="402" spans="6:28" s="824" customFormat="1" ht="12">
      <c r="F402" s="849"/>
      <c r="G402" s="849"/>
      <c r="H402" s="849"/>
      <c r="I402" s="849"/>
      <c r="L402" s="849"/>
      <c r="N402" s="800"/>
      <c r="O402" s="800"/>
      <c r="P402" s="800"/>
      <c r="Q402" s="800"/>
      <c r="R402" s="800"/>
      <c r="S402" s="801"/>
      <c r="T402" s="801"/>
      <c r="U402" s="801"/>
      <c r="V402" s="801"/>
      <c r="W402" s="801"/>
      <c r="X402" s="801"/>
      <c r="Y402" s="801"/>
      <c r="Z402" s="801"/>
      <c r="AA402" s="801"/>
      <c r="AB402" s="801"/>
    </row>
    <row r="403" spans="6:28" s="824" customFormat="1" ht="12">
      <c r="F403" s="849"/>
      <c r="G403" s="849"/>
      <c r="H403" s="849"/>
      <c r="I403" s="849"/>
      <c r="L403" s="849"/>
      <c r="N403" s="800"/>
      <c r="O403" s="800"/>
      <c r="P403" s="800"/>
      <c r="Q403" s="800"/>
      <c r="R403" s="800"/>
      <c r="S403" s="801"/>
      <c r="T403" s="801"/>
      <c r="U403" s="801"/>
      <c r="V403" s="801"/>
      <c r="W403" s="801"/>
      <c r="X403" s="801"/>
      <c r="Y403" s="801"/>
      <c r="Z403" s="801"/>
      <c r="AA403" s="801"/>
      <c r="AB403" s="801"/>
    </row>
    <row r="404" spans="6:28" s="824" customFormat="1" ht="12">
      <c r="F404" s="849"/>
      <c r="G404" s="849"/>
      <c r="H404" s="849"/>
      <c r="I404" s="849"/>
      <c r="L404" s="849"/>
      <c r="N404" s="800"/>
      <c r="O404" s="800"/>
      <c r="P404" s="800"/>
      <c r="Q404" s="800"/>
      <c r="R404" s="800"/>
      <c r="S404" s="801"/>
      <c r="T404" s="801"/>
      <c r="U404" s="801"/>
      <c r="V404" s="801"/>
      <c r="W404" s="801"/>
      <c r="X404" s="801"/>
      <c r="Y404" s="801"/>
      <c r="Z404" s="801"/>
      <c r="AA404" s="801"/>
      <c r="AB404" s="801"/>
    </row>
    <row r="405" spans="6:28" s="824" customFormat="1" ht="12">
      <c r="F405" s="849"/>
      <c r="G405" s="849"/>
      <c r="H405" s="849"/>
      <c r="I405" s="849"/>
      <c r="L405" s="849"/>
      <c r="N405" s="800"/>
      <c r="O405" s="800"/>
      <c r="P405" s="800"/>
      <c r="Q405" s="800"/>
      <c r="R405" s="800"/>
      <c r="S405" s="801"/>
      <c r="T405" s="801"/>
      <c r="U405" s="801"/>
      <c r="V405" s="801"/>
      <c r="W405" s="801"/>
      <c r="X405" s="801"/>
      <c r="Y405" s="801"/>
      <c r="Z405" s="801"/>
      <c r="AA405" s="801"/>
      <c r="AB405" s="801"/>
    </row>
    <row r="406" spans="6:28" s="824" customFormat="1" ht="12">
      <c r="F406" s="849"/>
      <c r="G406" s="849"/>
      <c r="H406" s="849"/>
      <c r="I406" s="849"/>
      <c r="L406" s="849"/>
      <c r="N406" s="800"/>
      <c r="O406" s="800"/>
      <c r="P406" s="800"/>
      <c r="Q406" s="800"/>
      <c r="R406" s="800"/>
      <c r="S406" s="801"/>
      <c r="T406" s="801"/>
      <c r="U406" s="801"/>
      <c r="V406" s="801"/>
      <c r="W406" s="801"/>
      <c r="X406" s="801"/>
      <c r="Y406" s="801"/>
      <c r="Z406" s="801"/>
      <c r="AA406" s="801"/>
      <c r="AB406" s="801"/>
    </row>
    <row r="407" spans="6:28" s="824" customFormat="1" ht="12">
      <c r="F407" s="849"/>
      <c r="G407" s="849"/>
      <c r="H407" s="849"/>
      <c r="I407" s="849"/>
      <c r="L407" s="849"/>
      <c r="N407" s="800"/>
      <c r="O407" s="800"/>
      <c r="P407" s="800"/>
      <c r="Q407" s="800"/>
      <c r="R407" s="800"/>
      <c r="S407" s="801"/>
      <c r="T407" s="801"/>
      <c r="U407" s="801"/>
      <c r="V407" s="801"/>
      <c r="W407" s="801"/>
      <c r="X407" s="801"/>
      <c r="Y407" s="801"/>
      <c r="Z407" s="801"/>
      <c r="AA407" s="801"/>
      <c r="AB407" s="801"/>
    </row>
    <row r="408" spans="6:28" s="824" customFormat="1" ht="12">
      <c r="F408" s="849"/>
      <c r="G408" s="849"/>
      <c r="H408" s="849"/>
      <c r="I408" s="849"/>
      <c r="L408" s="849"/>
      <c r="N408" s="800"/>
      <c r="O408" s="800"/>
      <c r="P408" s="800"/>
      <c r="Q408" s="800"/>
      <c r="R408" s="800"/>
      <c r="S408" s="801"/>
      <c r="T408" s="801"/>
      <c r="U408" s="801"/>
      <c r="V408" s="801"/>
      <c r="W408" s="801"/>
      <c r="X408" s="801"/>
      <c r="Y408" s="801"/>
      <c r="Z408" s="801"/>
      <c r="AA408" s="801"/>
      <c r="AB408" s="801"/>
    </row>
    <row r="409" spans="6:28" s="824" customFormat="1" ht="12">
      <c r="F409" s="849"/>
      <c r="G409" s="849"/>
      <c r="H409" s="849"/>
      <c r="I409" s="849"/>
      <c r="L409" s="849"/>
      <c r="N409" s="800"/>
      <c r="O409" s="800"/>
      <c r="P409" s="800"/>
      <c r="Q409" s="800"/>
      <c r="R409" s="800"/>
      <c r="S409" s="801"/>
      <c r="T409" s="801"/>
      <c r="U409" s="801"/>
      <c r="V409" s="801"/>
      <c r="W409" s="801"/>
      <c r="X409" s="801"/>
      <c r="Y409" s="801"/>
      <c r="Z409" s="801"/>
      <c r="AA409" s="801"/>
      <c r="AB409" s="801"/>
    </row>
    <row r="410" spans="6:28" s="824" customFormat="1" ht="12">
      <c r="F410" s="849"/>
      <c r="G410" s="849"/>
      <c r="H410" s="849"/>
      <c r="I410" s="849"/>
      <c r="L410" s="849"/>
      <c r="N410" s="800"/>
      <c r="O410" s="800"/>
      <c r="P410" s="800"/>
      <c r="Q410" s="800"/>
      <c r="R410" s="800"/>
      <c r="S410" s="801"/>
      <c r="T410" s="801"/>
      <c r="U410" s="801"/>
      <c r="V410" s="801"/>
      <c r="W410" s="801"/>
      <c r="X410" s="801"/>
      <c r="Y410" s="801"/>
      <c r="Z410" s="801"/>
      <c r="AA410" s="801"/>
      <c r="AB410" s="801"/>
    </row>
    <row r="411" spans="6:28" s="824" customFormat="1" ht="12">
      <c r="F411" s="849"/>
      <c r="G411" s="849"/>
      <c r="H411" s="849"/>
      <c r="I411" s="849"/>
      <c r="L411" s="849"/>
      <c r="N411" s="800"/>
      <c r="O411" s="800"/>
      <c r="P411" s="800"/>
      <c r="Q411" s="800"/>
      <c r="R411" s="800"/>
      <c r="S411" s="801"/>
      <c r="T411" s="801"/>
      <c r="U411" s="801"/>
      <c r="V411" s="801"/>
      <c r="W411" s="801"/>
      <c r="X411" s="801"/>
      <c r="Y411" s="801"/>
      <c r="Z411" s="801"/>
      <c r="AA411" s="801"/>
      <c r="AB411" s="801"/>
    </row>
    <row r="412" spans="6:28" s="824" customFormat="1" ht="12">
      <c r="F412" s="849"/>
      <c r="G412" s="849"/>
      <c r="H412" s="849"/>
      <c r="I412" s="849"/>
      <c r="L412" s="849"/>
      <c r="N412" s="800"/>
      <c r="O412" s="800"/>
      <c r="P412" s="800"/>
      <c r="Q412" s="800"/>
      <c r="R412" s="800"/>
      <c r="S412" s="801"/>
      <c r="T412" s="801"/>
      <c r="U412" s="801"/>
      <c r="V412" s="801"/>
      <c r="W412" s="801"/>
      <c r="X412" s="801"/>
      <c r="Y412" s="801"/>
      <c r="Z412" s="801"/>
      <c r="AA412" s="801"/>
      <c r="AB412" s="801"/>
    </row>
    <row r="413" spans="6:28" s="824" customFormat="1" ht="12">
      <c r="F413" s="849"/>
      <c r="G413" s="849"/>
      <c r="H413" s="849"/>
      <c r="I413" s="849"/>
      <c r="L413" s="849"/>
      <c r="N413" s="800"/>
      <c r="O413" s="800"/>
      <c r="P413" s="800"/>
      <c r="Q413" s="800"/>
      <c r="R413" s="800"/>
      <c r="S413" s="801"/>
      <c r="T413" s="801"/>
      <c r="U413" s="801"/>
      <c r="V413" s="801"/>
      <c r="W413" s="801"/>
      <c r="X413" s="801"/>
      <c r="Y413" s="801"/>
      <c r="Z413" s="801"/>
      <c r="AA413" s="801"/>
      <c r="AB413" s="801"/>
    </row>
    <row r="414" spans="6:28" s="824" customFormat="1" ht="12">
      <c r="F414" s="849"/>
      <c r="G414" s="849"/>
      <c r="H414" s="849"/>
      <c r="I414" s="849"/>
      <c r="L414" s="849"/>
      <c r="N414" s="800"/>
      <c r="O414" s="800"/>
      <c r="P414" s="800"/>
      <c r="Q414" s="800"/>
      <c r="R414" s="800"/>
      <c r="S414" s="801"/>
      <c r="T414" s="801"/>
      <c r="U414" s="801"/>
      <c r="V414" s="801"/>
      <c r="W414" s="801"/>
      <c r="X414" s="801"/>
      <c r="Y414" s="801"/>
      <c r="Z414" s="801"/>
      <c r="AA414" s="801"/>
      <c r="AB414" s="801"/>
    </row>
    <row r="415" spans="6:28" s="824" customFormat="1" ht="12">
      <c r="F415" s="849"/>
      <c r="G415" s="849"/>
      <c r="H415" s="849"/>
      <c r="I415" s="849"/>
      <c r="L415" s="849"/>
      <c r="N415" s="800"/>
      <c r="O415" s="800"/>
      <c r="P415" s="800"/>
      <c r="Q415" s="800"/>
      <c r="R415" s="800"/>
      <c r="S415" s="801"/>
      <c r="T415" s="801"/>
      <c r="U415" s="801"/>
      <c r="V415" s="801"/>
      <c r="W415" s="801"/>
      <c r="X415" s="801"/>
      <c r="Y415" s="801"/>
      <c r="Z415" s="801"/>
      <c r="AA415" s="801"/>
      <c r="AB415" s="801"/>
    </row>
    <row r="416" spans="6:28" s="824" customFormat="1" ht="12">
      <c r="F416" s="849"/>
      <c r="G416" s="849"/>
      <c r="H416" s="849"/>
      <c r="I416" s="849"/>
      <c r="L416" s="849"/>
      <c r="N416" s="800"/>
      <c r="O416" s="800"/>
      <c r="P416" s="800"/>
      <c r="Q416" s="800"/>
      <c r="R416" s="800"/>
      <c r="S416" s="801"/>
      <c r="T416" s="801"/>
      <c r="U416" s="801"/>
      <c r="V416" s="801"/>
      <c r="W416" s="801"/>
      <c r="X416" s="801"/>
      <c r="Y416" s="801"/>
      <c r="Z416" s="801"/>
      <c r="AA416" s="801"/>
      <c r="AB416" s="801"/>
    </row>
    <row r="417" spans="6:28" s="824" customFormat="1" ht="12">
      <c r="F417" s="849"/>
      <c r="G417" s="849"/>
      <c r="H417" s="849"/>
      <c r="I417" s="849"/>
      <c r="L417" s="849"/>
      <c r="N417" s="800"/>
      <c r="O417" s="800"/>
      <c r="P417" s="800"/>
      <c r="Q417" s="800"/>
      <c r="R417" s="800"/>
      <c r="S417" s="801"/>
      <c r="T417" s="801"/>
      <c r="U417" s="801"/>
      <c r="V417" s="801"/>
      <c r="W417" s="801"/>
      <c r="X417" s="801"/>
      <c r="Y417" s="801"/>
      <c r="Z417" s="801"/>
      <c r="AA417" s="801"/>
      <c r="AB417" s="801"/>
    </row>
    <row r="418" spans="6:28" s="824" customFormat="1" ht="12">
      <c r="F418" s="849"/>
      <c r="G418" s="849"/>
      <c r="H418" s="849"/>
      <c r="I418" s="849"/>
      <c r="L418" s="849"/>
      <c r="N418" s="800"/>
      <c r="O418" s="800"/>
      <c r="P418" s="800"/>
      <c r="Q418" s="800"/>
      <c r="R418" s="800"/>
      <c r="S418" s="801"/>
      <c r="T418" s="801"/>
      <c r="U418" s="801"/>
      <c r="V418" s="801"/>
      <c r="W418" s="801"/>
      <c r="X418" s="801"/>
      <c r="Y418" s="801"/>
      <c r="Z418" s="801"/>
      <c r="AA418" s="801"/>
      <c r="AB418" s="801"/>
    </row>
    <row r="419" spans="6:28" s="824" customFormat="1" ht="12">
      <c r="F419" s="849"/>
      <c r="G419" s="849"/>
      <c r="H419" s="849"/>
      <c r="I419" s="849"/>
      <c r="L419" s="849"/>
      <c r="N419" s="800"/>
      <c r="O419" s="800"/>
      <c r="P419" s="800"/>
      <c r="Q419" s="800"/>
      <c r="R419" s="800"/>
      <c r="S419" s="801"/>
      <c r="T419" s="801"/>
      <c r="U419" s="801"/>
      <c r="V419" s="801"/>
      <c r="W419" s="801"/>
      <c r="X419" s="801"/>
      <c r="Y419" s="801"/>
      <c r="Z419" s="801"/>
      <c r="AA419" s="801"/>
      <c r="AB419" s="801"/>
    </row>
    <row r="420" spans="6:28" s="824" customFormat="1" ht="12">
      <c r="F420" s="849"/>
      <c r="G420" s="849"/>
      <c r="H420" s="849"/>
      <c r="I420" s="849"/>
      <c r="L420" s="849"/>
      <c r="N420" s="800"/>
      <c r="O420" s="800"/>
      <c r="P420" s="800"/>
      <c r="Q420" s="800"/>
      <c r="R420" s="800"/>
      <c r="S420" s="801"/>
      <c r="T420" s="801"/>
      <c r="U420" s="801"/>
      <c r="V420" s="801"/>
      <c r="W420" s="801"/>
      <c r="X420" s="801"/>
      <c r="Y420" s="801"/>
      <c r="Z420" s="801"/>
      <c r="AA420" s="801"/>
      <c r="AB420" s="801"/>
    </row>
    <row r="421" spans="6:28" s="824" customFormat="1" ht="12">
      <c r="F421" s="849"/>
      <c r="G421" s="849"/>
      <c r="H421" s="849"/>
      <c r="I421" s="849"/>
      <c r="L421" s="849"/>
      <c r="N421" s="800"/>
      <c r="O421" s="800"/>
      <c r="P421" s="800"/>
      <c r="Q421" s="800"/>
      <c r="R421" s="800"/>
      <c r="S421" s="801"/>
      <c r="T421" s="801"/>
      <c r="U421" s="801"/>
      <c r="V421" s="801"/>
      <c r="W421" s="801"/>
      <c r="X421" s="801"/>
      <c r="Y421" s="801"/>
      <c r="Z421" s="801"/>
      <c r="AA421" s="801"/>
      <c r="AB421" s="801"/>
    </row>
    <row r="422" spans="6:28" s="824" customFormat="1" ht="12">
      <c r="F422" s="849"/>
      <c r="G422" s="849"/>
      <c r="H422" s="849"/>
      <c r="I422" s="849"/>
      <c r="L422" s="849"/>
      <c r="N422" s="800"/>
      <c r="O422" s="800"/>
      <c r="P422" s="800"/>
      <c r="Q422" s="800"/>
      <c r="R422" s="800"/>
      <c r="S422" s="801"/>
      <c r="T422" s="801"/>
      <c r="U422" s="801"/>
      <c r="V422" s="801"/>
      <c r="W422" s="801"/>
      <c r="X422" s="801"/>
      <c r="Y422" s="801"/>
      <c r="Z422" s="801"/>
      <c r="AA422" s="801"/>
      <c r="AB422" s="801"/>
    </row>
    <row r="423" spans="6:28" s="824" customFormat="1" ht="12">
      <c r="F423" s="849"/>
      <c r="G423" s="849"/>
      <c r="H423" s="849"/>
      <c r="I423" s="849"/>
      <c r="L423" s="849"/>
      <c r="N423" s="800"/>
      <c r="O423" s="800"/>
      <c r="P423" s="800"/>
      <c r="Q423" s="800"/>
      <c r="R423" s="800"/>
      <c r="S423" s="801"/>
      <c r="T423" s="801"/>
      <c r="U423" s="801"/>
      <c r="V423" s="801"/>
      <c r="W423" s="801"/>
      <c r="X423" s="801"/>
      <c r="Y423" s="801"/>
      <c r="Z423" s="801"/>
      <c r="AA423" s="801"/>
      <c r="AB423" s="801"/>
    </row>
    <row r="424" spans="6:28" s="824" customFormat="1" ht="12">
      <c r="F424" s="849"/>
      <c r="G424" s="849"/>
      <c r="H424" s="849"/>
      <c r="I424" s="849"/>
      <c r="L424" s="849"/>
      <c r="N424" s="800"/>
      <c r="O424" s="800"/>
      <c r="P424" s="800"/>
      <c r="Q424" s="800"/>
      <c r="R424" s="800"/>
      <c r="S424" s="801"/>
      <c r="T424" s="801"/>
      <c r="U424" s="801"/>
      <c r="V424" s="801"/>
      <c r="W424" s="801"/>
      <c r="X424" s="801"/>
      <c r="Y424" s="801"/>
      <c r="Z424" s="801"/>
      <c r="AA424" s="801"/>
      <c r="AB424" s="801"/>
    </row>
    <row r="425" spans="6:28" s="824" customFormat="1" ht="12">
      <c r="F425" s="849"/>
      <c r="G425" s="849"/>
      <c r="H425" s="849"/>
      <c r="I425" s="849"/>
      <c r="L425" s="849"/>
      <c r="N425" s="800"/>
      <c r="O425" s="800"/>
      <c r="P425" s="800"/>
      <c r="Q425" s="800"/>
      <c r="R425" s="800"/>
      <c r="S425" s="801"/>
      <c r="T425" s="801"/>
      <c r="U425" s="801"/>
      <c r="V425" s="801"/>
      <c r="W425" s="801"/>
      <c r="X425" s="801"/>
      <c r="Y425" s="801"/>
      <c r="Z425" s="801"/>
      <c r="AA425" s="801"/>
      <c r="AB425" s="801"/>
    </row>
    <row r="426" spans="6:28" s="824" customFormat="1" ht="12">
      <c r="F426" s="849"/>
      <c r="G426" s="849"/>
      <c r="H426" s="849"/>
      <c r="I426" s="849"/>
      <c r="L426" s="849"/>
      <c r="N426" s="800"/>
      <c r="O426" s="800"/>
      <c r="P426" s="800"/>
      <c r="Q426" s="800"/>
      <c r="R426" s="800"/>
      <c r="S426" s="801"/>
      <c r="T426" s="801"/>
      <c r="U426" s="801"/>
      <c r="V426" s="801"/>
      <c r="W426" s="801"/>
      <c r="X426" s="801"/>
      <c r="Y426" s="801"/>
      <c r="Z426" s="801"/>
      <c r="AA426" s="801"/>
      <c r="AB426" s="801"/>
    </row>
    <row r="427" spans="6:28" s="824" customFormat="1" ht="12">
      <c r="F427" s="849"/>
      <c r="G427" s="849"/>
      <c r="H427" s="849"/>
      <c r="I427" s="849"/>
      <c r="L427" s="849"/>
      <c r="N427" s="800"/>
      <c r="O427" s="800"/>
      <c r="P427" s="800"/>
      <c r="Q427" s="800"/>
      <c r="R427" s="800"/>
      <c r="S427" s="801"/>
      <c r="T427" s="801"/>
      <c r="U427" s="801"/>
      <c r="V427" s="801"/>
      <c r="W427" s="801"/>
      <c r="X427" s="801"/>
      <c r="Y427" s="801"/>
      <c r="Z427" s="801"/>
      <c r="AA427" s="801"/>
      <c r="AB427" s="801"/>
    </row>
    <row r="428" spans="6:28" s="824" customFormat="1" ht="12">
      <c r="F428" s="849"/>
      <c r="G428" s="849"/>
      <c r="H428" s="849"/>
      <c r="I428" s="849"/>
      <c r="L428" s="849"/>
      <c r="N428" s="800"/>
      <c r="O428" s="800"/>
      <c r="P428" s="800"/>
      <c r="Q428" s="800"/>
      <c r="R428" s="800"/>
      <c r="S428" s="801"/>
      <c r="T428" s="801"/>
      <c r="U428" s="801"/>
      <c r="V428" s="801"/>
      <c r="W428" s="801"/>
      <c r="X428" s="801"/>
      <c r="Y428" s="801"/>
      <c r="Z428" s="801"/>
      <c r="AA428" s="801"/>
      <c r="AB428" s="801"/>
    </row>
    <row r="429" spans="6:28" s="824" customFormat="1" ht="12">
      <c r="F429" s="849"/>
      <c r="G429" s="849"/>
      <c r="H429" s="849"/>
      <c r="I429" s="849"/>
      <c r="L429" s="849"/>
      <c r="N429" s="800"/>
      <c r="O429" s="800"/>
      <c r="P429" s="800"/>
      <c r="Q429" s="800"/>
      <c r="R429" s="800"/>
      <c r="S429" s="801"/>
      <c r="T429" s="801"/>
      <c r="U429" s="801"/>
      <c r="V429" s="801"/>
      <c r="W429" s="801"/>
      <c r="X429" s="801"/>
      <c r="Y429" s="801"/>
      <c r="Z429" s="801"/>
      <c r="AA429" s="801"/>
      <c r="AB429" s="801"/>
    </row>
    <row r="430" spans="6:28" s="824" customFormat="1" ht="12">
      <c r="F430" s="849"/>
      <c r="G430" s="849"/>
      <c r="H430" s="849"/>
      <c r="I430" s="849"/>
      <c r="L430" s="849"/>
      <c r="N430" s="800"/>
      <c r="O430" s="800"/>
      <c r="P430" s="800"/>
      <c r="Q430" s="800"/>
      <c r="R430" s="800"/>
      <c r="S430" s="801"/>
      <c r="T430" s="801"/>
      <c r="U430" s="801"/>
      <c r="V430" s="801"/>
      <c r="W430" s="801"/>
      <c r="X430" s="801"/>
      <c r="Y430" s="801"/>
      <c r="Z430" s="801"/>
      <c r="AA430" s="801"/>
      <c r="AB430" s="801"/>
    </row>
    <row r="431" spans="6:28" s="824" customFormat="1" ht="12">
      <c r="F431" s="849"/>
      <c r="G431" s="849"/>
      <c r="H431" s="849"/>
      <c r="I431" s="849"/>
      <c r="L431" s="849"/>
      <c r="N431" s="800"/>
      <c r="O431" s="800"/>
      <c r="P431" s="800"/>
      <c r="Q431" s="800"/>
      <c r="R431" s="800"/>
      <c r="S431" s="801"/>
      <c r="T431" s="801"/>
      <c r="U431" s="801"/>
      <c r="V431" s="801"/>
      <c r="W431" s="801"/>
      <c r="X431" s="801"/>
      <c r="Y431" s="801"/>
      <c r="Z431" s="801"/>
      <c r="AA431" s="801"/>
      <c r="AB431" s="801"/>
    </row>
    <row r="432" spans="6:28" s="824" customFormat="1" ht="12">
      <c r="F432" s="849"/>
      <c r="G432" s="849"/>
      <c r="H432" s="849"/>
      <c r="I432" s="849"/>
      <c r="L432" s="849"/>
      <c r="N432" s="800"/>
      <c r="O432" s="800"/>
      <c r="P432" s="800"/>
      <c r="Q432" s="800"/>
      <c r="R432" s="800"/>
      <c r="S432" s="801"/>
      <c r="T432" s="801"/>
      <c r="U432" s="801"/>
      <c r="V432" s="801"/>
      <c r="W432" s="801"/>
      <c r="X432" s="801"/>
      <c r="Y432" s="801"/>
      <c r="Z432" s="801"/>
      <c r="AA432" s="801"/>
      <c r="AB432" s="801"/>
    </row>
    <row r="433" spans="6:28" s="824" customFormat="1" ht="12">
      <c r="F433" s="849"/>
      <c r="G433" s="849"/>
      <c r="H433" s="849"/>
      <c r="I433" s="849"/>
      <c r="L433" s="849"/>
      <c r="N433" s="800"/>
      <c r="O433" s="800"/>
      <c r="P433" s="800"/>
      <c r="Q433" s="800"/>
      <c r="R433" s="800"/>
      <c r="S433" s="801"/>
      <c r="T433" s="801"/>
      <c r="U433" s="801"/>
      <c r="V433" s="801"/>
      <c r="W433" s="801"/>
      <c r="X433" s="801"/>
      <c r="Y433" s="801"/>
      <c r="Z433" s="801"/>
      <c r="AA433" s="801"/>
      <c r="AB433" s="801"/>
    </row>
    <row r="434" spans="6:28" s="824" customFormat="1" ht="12">
      <c r="F434" s="849"/>
      <c r="G434" s="849"/>
      <c r="H434" s="849"/>
      <c r="I434" s="849"/>
      <c r="L434" s="849"/>
      <c r="N434" s="800"/>
      <c r="O434" s="800"/>
      <c r="P434" s="800"/>
      <c r="Q434" s="800"/>
      <c r="R434" s="800"/>
      <c r="S434" s="801"/>
      <c r="T434" s="801"/>
      <c r="U434" s="801"/>
      <c r="V434" s="801"/>
      <c r="W434" s="801"/>
      <c r="X434" s="801"/>
      <c r="Y434" s="801"/>
      <c r="Z434" s="801"/>
      <c r="AA434" s="801"/>
      <c r="AB434" s="801"/>
    </row>
    <row r="435" spans="6:28" s="824" customFormat="1" ht="12">
      <c r="F435" s="849"/>
      <c r="G435" s="849"/>
      <c r="H435" s="849"/>
      <c r="I435" s="849"/>
      <c r="L435" s="849"/>
      <c r="N435" s="800"/>
      <c r="O435" s="800"/>
      <c r="P435" s="800"/>
      <c r="Q435" s="800"/>
      <c r="R435" s="800"/>
      <c r="S435" s="801"/>
      <c r="T435" s="801"/>
      <c r="U435" s="801"/>
      <c r="V435" s="801"/>
      <c r="W435" s="801"/>
      <c r="X435" s="801"/>
      <c r="Y435" s="801"/>
      <c r="Z435" s="801"/>
      <c r="AA435" s="801"/>
      <c r="AB435" s="801"/>
    </row>
    <row r="436" spans="6:28" s="824" customFormat="1" ht="12">
      <c r="F436" s="849"/>
      <c r="G436" s="849"/>
      <c r="H436" s="849"/>
      <c r="I436" s="849"/>
      <c r="L436" s="849"/>
      <c r="N436" s="800"/>
      <c r="O436" s="800"/>
      <c r="P436" s="800"/>
      <c r="Q436" s="800"/>
      <c r="R436" s="800"/>
      <c r="S436" s="801"/>
      <c r="T436" s="801"/>
      <c r="U436" s="801"/>
      <c r="V436" s="801"/>
      <c r="W436" s="801"/>
      <c r="X436" s="801"/>
      <c r="Y436" s="801"/>
      <c r="Z436" s="801"/>
      <c r="AA436" s="801"/>
      <c r="AB436" s="801"/>
    </row>
    <row r="437" spans="6:28" s="824" customFormat="1" ht="12">
      <c r="F437" s="849"/>
      <c r="G437" s="849"/>
      <c r="H437" s="849"/>
      <c r="I437" s="849"/>
      <c r="L437" s="849"/>
      <c r="N437" s="800"/>
      <c r="O437" s="800"/>
      <c r="P437" s="800"/>
      <c r="Q437" s="800"/>
      <c r="R437" s="800"/>
      <c r="S437" s="801"/>
      <c r="T437" s="801"/>
      <c r="U437" s="801"/>
      <c r="V437" s="801"/>
      <c r="W437" s="801"/>
      <c r="X437" s="801"/>
      <c r="Y437" s="801"/>
      <c r="Z437" s="801"/>
      <c r="AA437" s="801"/>
      <c r="AB437" s="801"/>
    </row>
    <row r="438" spans="6:28" s="824" customFormat="1" ht="12">
      <c r="F438" s="849"/>
      <c r="G438" s="849"/>
      <c r="H438" s="849"/>
      <c r="I438" s="849"/>
      <c r="L438" s="849"/>
      <c r="N438" s="800"/>
      <c r="O438" s="800"/>
      <c r="P438" s="800"/>
      <c r="Q438" s="800"/>
      <c r="R438" s="800"/>
      <c r="S438" s="801"/>
      <c r="T438" s="801"/>
      <c r="U438" s="801"/>
      <c r="V438" s="801"/>
      <c r="W438" s="801"/>
      <c r="X438" s="801"/>
      <c r="Y438" s="801"/>
      <c r="Z438" s="801"/>
      <c r="AA438" s="801"/>
      <c r="AB438" s="801"/>
    </row>
    <row r="439" spans="6:28" s="824" customFormat="1" ht="12">
      <c r="F439" s="849"/>
      <c r="G439" s="849"/>
      <c r="H439" s="849"/>
      <c r="I439" s="849"/>
      <c r="L439" s="849"/>
      <c r="N439" s="800"/>
      <c r="O439" s="800"/>
      <c r="P439" s="800"/>
      <c r="Q439" s="800"/>
      <c r="R439" s="800"/>
      <c r="S439" s="801"/>
      <c r="T439" s="801"/>
      <c r="U439" s="801"/>
      <c r="V439" s="801"/>
      <c r="W439" s="801"/>
      <c r="X439" s="801"/>
      <c r="Y439" s="801"/>
      <c r="Z439" s="801"/>
      <c r="AA439" s="801"/>
      <c r="AB439" s="801"/>
    </row>
    <row r="440" spans="6:28" s="824" customFormat="1" ht="12">
      <c r="F440" s="849"/>
      <c r="G440" s="849"/>
      <c r="H440" s="849"/>
      <c r="I440" s="849"/>
      <c r="L440" s="849"/>
      <c r="N440" s="800"/>
      <c r="O440" s="800"/>
      <c r="P440" s="800"/>
      <c r="Q440" s="800"/>
      <c r="R440" s="800"/>
      <c r="S440" s="801"/>
      <c r="T440" s="801"/>
      <c r="U440" s="801"/>
      <c r="V440" s="801"/>
      <c r="W440" s="801"/>
      <c r="X440" s="801"/>
      <c r="Y440" s="801"/>
      <c r="Z440" s="801"/>
      <c r="AA440" s="801"/>
      <c r="AB440" s="801"/>
    </row>
    <row r="441" spans="6:28" s="824" customFormat="1" ht="12">
      <c r="F441" s="849"/>
      <c r="G441" s="849"/>
      <c r="H441" s="849"/>
      <c r="I441" s="849"/>
      <c r="L441" s="849"/>
      <c r="N441" s="800"/>
      <c r="O441" s="800"/>
      <c r="P441" s="800"/>
      <c r="Q441" s="800"/>
      <c r="R441" s="800"/>
      <c r="S441" s="801"/>
      <c r="T441" s="801"/>
      <c r="U441" s="801"/>
      <c r="V441" s="801"/>
      <c r="W441" s="801"/>
      <c r="X441" s="801"/>
      <c r="Y441" s="801"/>
      <c r="Z441" s="801"/>
      <c r="AA441" s="801"/>
      <c r="AB441" s="801"/>
    </row>
    <row r="442" spans="6:28" s="824" customFormat="1" ht="12">
      <c r="F442" s="849"/>
      <c r="G442" s="849"/>
      <c r="H442" s="849"/>
      <c r="I442" s="849"/>
      <c r="L442" s="849"/>
      <c r="N442" s="800"/>
      <c r="O442" s="800"/>
      <c r="P442" s="800"/>
      <c r="Q442" s="800"/>
      <c r="R442" s="800"/>
      <c r="S442" s="801"/>
      <c r="T442" s="801"/>
      <c r="U442" s="801"/>
      <c r="V442" s="801"/>
      <c r="W442" s="801"/>
      <c r="X442" s="801"/>
      <c r="Y442" s="801"/>
      <c r="Z442" s="801"/>
      <c r="AA442" s="801"/>
      <c r="AB442" s="801"/>
    </row>
    <row r="443" spans="6:28" s="824" customFormat="1" ht="12">
      <c r="F443" s="849"/>
      <c r="G443" s="849"/>
      <c r="H443" s="849"/>
      <c r="I443" s="849"/>
      <c r="L443" s="849"/>
      <c r="N443" s="800"/>
      <c r="O443" s="800"/>
      <c r="P443" s="800"/>
      <c r="Q443" s="800"/>
      <c r="R443" s="800"/>
      <c r="S443" s="801"/>
      <c r="T443" s="801"/>
      <c r="U443" s="801"/>
      <c r="V443" s="801"/>
      <c r="W443" s="801"/>
      <c r="X443" s="801"/>
      <c r="Y443" s="801"/>
      <c r="Z443" s="801"/>
      <c r="AA443" s="801"/>
      <c r="AB443" s="801"/>
    </row>
    <row r="444" spans="6:28" s="824" customFormat="1" ht="12">
      <c r="F444" s="849"/>
      <c r="G444" s="849"/>
      <c r="H444" s="849"/>
      <c r="I444" s="849"/>
      <c r="L444" s="849"/>
      <c r="N444" s="800"/>
      <c r="O444" s="800"/>
      <c r="P444" s="800"/>
      <c r="Q444" s="800"/>
      <c r="R444" s="800"/>
      <c r="S444" s="801"/>
      <c r="T444" s="801"/>
      <c r="U444" s="801"/>
      <c r="V444" s="801"/>
      <c r="W444" s="801"/>
      <c r="X444" s="801"/>
      <c r="Y444" s="801"/>
      <c r="Z444" s="801"/>
      <c r="AA444" s="801"/>
      <c r="AB444" s="801"/>
    </row>
    <row r="445" spans="6:28" s="824" customFormat="1" ht="12">
      <c r="F445" s="849"/>
      <c r="G445" s="849"/>
      <c r="H445" s="849"/>
      <c r="I445" s="849"/>
      <c r="L445" s="849"/>
      <c r="N445" s="800"/>
      <c r="O445" s="800"/>
      <c r="P445" s="800"/>
      <c r="Q445" s="800"/>
      <c r="R445" s="800"/>
      <c r="S445" s="801"/>
      <c r="T445" s="801"/>
      <c r="U445" s="801"/>
      <c r="V445" s="801"/>
      <c r="W445" s="801"/>
      <c r="X445" s="801"/>
      <c r="Y445" s="801"/>
      <c r="Z445" s="801"/>
      <c r="AA445" s="801"/>
      <c r="AB445" s="801"/>
    </row>
    <row r="446" spans="6:28" s="824" customFormat="1" ht="12">
      <c r="F446" s="849"/>
      <c r="G446" s="849"/>
      <c r="H446" s="849"/>
      <c r="I446" s="849"/>
      <c r="L446" s="849"/>
      <c r="N446" s="800"/>
      <c r="O446" s="800"/>
      <c r="P446" s="800"/>
      <c r="Q446" s="800"/>
      <c r="R446" s="800"/>
      <c r="S446" s="801"/>
      <c r="T446" s="801"/>
      <c r="U446" s="801"/>
      <c r="V446" s="801"/>
      <c r="W446" s="801"/>
      <c r="X446" s="801"/>
      <c r="Y446" s="801"/>
      <c r="Z446" s="801"/>
      <c r="AA446" s="801"/>
      <c r="AB446" s="801"/>
    </row>
    <row r="447" spans="6:28" s="824" customFormat="1" ht="12">
      <c r="F447" s="849"/>
      <c r="G447" s="849"/>
      <c r="H447" s="849"/>
      <c r="I447" s="849"/>
      <c r="L447" s="849"/>
      <c r="N447" s="800"/>
      <c r="O447" s="800"/>
      <c r="P447" s="800"/>
      <c r="Q447" s="800"/>
      <c r="R447" s="800"/>
      <c r="S447" s="801"/>
      <c r="T447" s="801"/>
      <c r="U447" s="801"/>
      <c r="V447" s="801"/>
      <c r="W447" s="801"/>
      <c r="X447" s="801"/>
      <c r="Y447" s="801"/>
      <c r="Z447" s="801"/>
      <c r="AA447" s="801"/>
      <c r="AB447" s="801"/>
    </row>
    <row r="448" spans="6:28" s="824" customFormat="1" ht="12">
      <c r="F448" s="849"/>
      <c r="G448" s="849"/>
      <c r="H448" s="849"/>
      <c r="I448" s="849"/>
      <c r="L448" s="849"/>
      <c r="N448" s="800"/>
      <c r="O448" s="800"/>
      <c r="P448" s="800"/>
      <c r="Q448" s="800"/>
      <c r="R448" s="800"/>
      <c r="S448" s="801"/>
      <c r="T448" s="801"/>
      <c r="U448" s="801"/>
      <c r="V448" s="801"/>
      <c r="W448" s="801"/>
      <c r="X448" s="801"/>
      <c r="Y448" s="801"/>
      <c r="Z448" s="801"/>
      <c r="AA448" s="801"/>
      <c r="AB448" s="801"/>
    </row>
    <row r="449" spans="6:28" s="824" customFormat="1" ht="12">
      <c r="F449" s="849"/>
      <c r="G449" s="849"/>
      <c r="H449" s="849"/>
      <c r="I449" s="849"/>
      <c r="L449" s="849"/>
      <c r="N449" s="800"/>
      <c r="O449" s="800"/>
      <c r="P449" s="800"/>
      <c r="Q449" s="800"/>
      <c r="R449" s="800"/>
      <c r="S449" s="801"/>
      <c r="T449" s="801"/>
      <c r="U449" s="801"/>
      <c r="V449" s="801"/>
      <c r="W449" s="801"/>
      <c r="X449" s="801"/>
      <c r="Y449" s="801"/>
      <c r="Z449" s="801"/>
      <c r="AA449" s="801"/>
      <c r="AB449" s="801"/>
    </row>
    <row r="450" spans="6:28" s="824" customFormat="1" ht="12">
      <c r="F450" s="849"/>
      <c r="G450" s="849"/>
      <c r="H450" s="849"/>
      <c r="I450" s="849"/>
      <c r="L450" s="849"/>
      <c r="N450" s="800"/>
      <c r="O450" s="800"/>
      <c r="P450" s="800"/>
      <c r="Q450" s="800"/>
      <c r="R450" s="800"/>
      <c r="S450" s="801"/>
      <c r="T450" s="801"/>
      <c r="U450" s="801"/>
      <c r="V450" s="801"/>
      <c r="W450" s="801"/>
      <c r="X450" s="801"/>
      <c r="Y450" s="801"/>
      <c r="Z450" s="801"/>
      <c r="AA450" s="801"/>
      <c r="AB450" s="801"/>
    </row>
    <row r="451" spans="6:28" s="824" customFormat="1" ht="12">
      <c r="F451" s="849"/>
      <c r="G451" s="849"/>
      <c r="H451" s="849"/>
      <c r="I451" s="849"/>
      <c r="L451" s="849"/>
      <c r="N451" s="800"/>
      <c r="O451" s="800"/>
      <c r="P451" s="800"/>
      <c r="Q451" s="800"/>
      <c r="R451" s="800"/>
      <c r="S451" s="801"/>
      <c r="T451" s="801"/>
      <c r="U451" s="801"/>
      <c r="V451" s="801"/>
      <c r="W451" s="801"/>
      <c r="X451" s="801"/>
      <c r="Y451" s="801"/>
      <c r="Z451" s="801"/>
      <c r="AA451" s="801"/>
      <c r="AB451" s="801"/>
    </row>
    <row r="452" spans="6:28" s="824" customFormat="1" ht="12">
      <c r="F452" s="849"/>
      <c r="G452" s="849"/>
      <c r="H452" s="849"/>
      <c r="I452" s="849"/>
      <c r="L452" s="849"/>
      <c r="N452" s="800"/>
      <c r="O452" s="800"/>
      <c r="P452" s="800"/>
      <c r="Q452" s="800"/>
      <c r="R452" s="800"/>
      <c r="S452" s="801"/>
      <c r="T452" s="801"/>
      <c r="U452" s="801"/>
      <c r="V452" s="801"/>
      <c r="W452" s="801"/>
      <c r="X452" s="801"/>
      <c r="Y452" s="801"/>
      <c r="Z452" s="801"/>
      <c r="AA452" s="801"/>
      <c r="AB452" s="801"/>
    </row>
    <row r="453" spans="6:28" s="824" customFormat="1" ht="12">
      <c r="F453" s="849"/>
      <c r="G453" s="849"/>
      <c r="H453" s="849"/>
      <c r="I453" s="849"/>
      <c r="L453" s="849"/>
      <c r="N453" s="800"/>
      <c r="O453" s="800"/>
      <c r="P453" s="800"/>
      <c r="Q453" s="800"/>
      <c r="R453" s="800"/>
      <c r="S453" s="801"/>
      <c r="T453" s="801"/>
      <c r="U453" s="801"/>
      <c r="V453" s="801"/>
      <c r="W453" s="801"/>
      <c r="X453" s="801"/>
      <c r="Y453" s="801"/>
      <c r="Z453" s="801"/>
      <c r="AA453" s="801"/>
      <c r="AB453" s="801"/>
    </row>
    <row r="454" spans="6:28" s="824" customFormat="1" ht="12">
      <c r="F454" s="849"/>
      <c r="G454" s="849"/>
      <c r="H454" s="849"/>
      <c r="I454" s="849"/>
      <c r="L454" s="849"/>
      <c r="N454" s="800"/>
      <c r="O454" s="800"/>
      <c r="P454" s="800"/>
      <c r="Q454" s="800"/>
      <c r="R454" s="800"/>
      <c r="S454" s="801"/>
      <c r="T454" s="801"/>
      <c r="U454" s="801"/>
      <c r="V454" s="801"/>
      <c r="W454" s="801"/>
      <c r="X454" s="801"/>
      <c r="Y454" s="801"/>
      <c r="Z454" s="801"/>
      <c r="AA454" s="801"/>
      <c r="AB454" s="801"/>
    </row>
    <row r="455" spans="6:28" s="824" customFormat="1" ht="12">
      <c r="F455" s="849"/>
      <c r="G455" s="849"/>
      <c r="H455" s="849"/>
      <c r="I455" s="849"/>
      <c r="L455" s="849"/>
      <c r="N455" s="800"/>
      <c r="O455" s="800"/>
      <c r="P455" s="800"/>
      <c r="Q455" s="800"/>
      <c r="R455" s="800"/>
      <c r="S455" s="801"/>
      <c r="T455" s="801"/>
      <c r="U455" s="801"/>
      <c r="V455" s="801"/>
      <c r="W455" s="801"/>
      <c r="X455" s="801"/>
      <c r="Y455" s="801"/>
      <c r="Z455" s="801"/>
      <c r="AA455" s="801"/>
      <c r="AB455" s="801"/>
    </row>
    <row r="456" spans="6:28" s="824" customFormat="1" ht="12">
      <c r="F456" s="849"/>
      <c r="G456" s="849"/>
      <c r="H456" s="849"/>
      <c r="I456" s="849"/>
      <c r="L456" s="849"/>
      <c r="N456" s="800"/>
      <c r="O456" s="800"/>
      <c r="P456" s="800"/>
      <c r="Q456" s="800"/>
      <c r="R456" s="800"/>
      <c r="S456" s="801"/>
      <c r="T456" s="801"/>
      <c r="U456" s="801"/>
      <c r="V456" s="801"/>
      <c r="W456" s="801"/>
      <c r="X456" s="801"/>
      <c r="Y456" s="801"/>
      <c r="Z456" s="801"/>
      <c r="AA456" s="801"/>
      <c r="AB456" s="801"/>
    </row>
    <row r="457" spans="6:28" s="824" customFormat="1" ht="12">
      <c r="F457" s="849"/>
      <c r="G457" s="849"/>
      <c r="H457" s="849"/>
      <c r="I457" s="849"/>
      <c r="L457" s="849"/>
      <c r="N457" s="800"/>
      <c r="O457" s="800"/>
      <c r="P457" s="800"/>
      <c r="Q457" s="800"/>
      <c r="R457" s="800"/>
      <c r="S457" s="801"/>
      <c r="T457" s="801"/>
      <c r="U457" s="801"/>
      <c r="V457" s="801"/>
      <c r="W457" s="801"/>
      <c r="X457" s="801"/>
      <c r="Y457" s="801"/>
      <c r="Z457" s="801"/>
      <c r="AA457" s="801"/>
      <c r="AB457" s="801"/>
    </row>
    <row r="458" spans="6:28" s="824" customFormat="1" ht="12">
      <c r="F458" s="849"/>
      <c r="G458" s="849"/>
      <c r="H458" s="849"/>
      <c r="I458" s="849"/>
      <c r="L458" s="849"/>
      <c r="N458" s="800"/>
      <c r="O458" s="800"/>
      <c r="P458" s="800"/>
      <c r="Q458" s="800"/>
      <c r="R458" s="800"/>
      <c r="S458" s="801"/>
      <c r="T458" s="801"/>
      <c r="U458" s="801"/>
      <c r="V458" s="801"/>
      <c r="W458" s="801"/>
      <c r="X458" s="801"/>
      <c r="Y458" s="801"/>
      <c r="Z458" s="801"/>
      <c r="AA458" s="801"/>
      <c r="AB458" s="801"/>
    </row>
    <row r="459" spans="6:28" s="824" customFormat="1" ht="12">
      <c r="F459" s="849"/>
      <c r="G459" s="849"/>
      <c r="H459" s="849"/>
      <c r="I459" s="849"/>
      <c r="L459" s="849"/>
      <c r="N459" s="800"/>
      <c r="O459" s="800"/>
      <c r="P459" s="800"/>
      <c r="Q459" s="800"/>
      <c r="R459" s="800"/>
      <c r="S459" s="801"/>
      <c r="T459" s="801"/>
      <c r="U459" s="801"/>
      <c r="V459" s="801"/>
      <c r="W459" s="801"/>
      <c r="X459" s="801"/>
      <c r="Y459" s="801"/>
      <c r="Z459" s="801"/>
      <c r="AA459" s="801"/>
      <c r="AB459" s="801"/>
    </row>
    <row r="460" spans="6:28" s="824" customFormat="1" ht="12">
      <c r="F460" s="849"/>
      <c r="G460" s="849"/>
      <c r="H460" s="849"/>
      <c r="I460" s="849"/>
      <c r="L460" s="849"/>
      <c r="N460" s="800"/>
      <c r="O460" s="800"/>
      <c r="P460" s="800"/>
      <c r="Q460" s="800"/>
      <c r="R460" s="800"/>
      <c r="S460" s="801"/>
      <c r="T460" s="801"/>
      <c r="U460" s="801"/>
      <c r="V460" s="801"/>
      <c r="W460" s="801"/>
      <c r="X460" s="801"/>
      <c r="Y460" s="801"/>
      <c r="Z460" s="801"/>
      <c r="AA460" s="801"/>
      <c r="AB460" s="801"/>
    </row>
    <row r="461" spans="6:28" s="824" customFormat="1" ht="12">
      <c r="F461" s="849"/>
      <c r="G461" s="849"/>
      <c r="H461" s="849"/>
      <c r="I461" s="849"/>
      <c r="L461" s="849"/>
      <c r="N461" s="800"/>
      <c r="O461" s="800"/>
      <c r="P461" s="800"/>
      <c r="Q461" s="800"/>
      <c r="R461" s="800"/>
      <c r="S461" s="801"/>
      <c r="T461" s="801"/>
      <c r="U461" s="801"/>
      <c r="V461" s="801"/>
      <c r="W461" s="801"/>
      <c r="X461" s="801"/>
      <c r="Y461" s="801"/>
      <c r="Z461" s="801"/>
      <c r="AA461" s="801"/>
      <c r="AB461" s="801"/>
    </row>
    <row r="462" spans="6:28" s="824" customFormat="1" ht="12">
      <c r="F462" s="849"/>
      <c r="G462" s="849"/>
      <c r="H462" s="849"/>
      <c r="I462" s="849"/>
      <c r="L462" s="849"/>
      <c r="N462" s="800"/>
      <c r="O462" s="800"/>
      <c r="P462" s="800"/>
      <c r="Q462" s="800"/>
      <c r="R462" s="800"/>
      <c r="S462" s="801"/>
      <c r="T462" s="801"/>
      <c r="U462" s="801"/>
      <c r="V462" s="801"/>
      <c r="W462" s="801"/>
      <c r="X462" s="801"/>
      <c r="Y462" s="801"/>
      <c r="Z462" s="801"/>
      <c r="AA462" s="801"/>
      <c r="AB462" s="801"/>
    </row>
    <row r="463" spans="6:28" s="824" customFormat="1" ht="12">
      <c r="F463" s="849"/>
      <c r="G463" s="849"/>
      <c r="H463" s="849"/>
      <c r="I463" s="849"/>
      <c r="L463" s="849"/>
      <c r="N463" s="800"/>
      <c r="O463" s="800"/>
      <c r="P463" s="800"/>
      <c r="Q463" s="800"/>
      <c r="R463" s="800"/>
      <c r="S463" s="801"/>
      <c r="T463" s="801"/>
      <c r="U463" s="801"/>
      <c r="V463" s="801"/>
      <c r="W463" s="801"/>
      <c r="X463" s="801"/>
      <c r="Y463" s="801"/>
      <c r="Z463" s="801"/>
      <c r="AA463" s="801"/>
      <c r="AB463" s="801"/>
    </row>
    <row r="464" spans="6:28" s="824" customFormat="1" ht="12">
      <c r="F464" s="849"/>
      <c r="G464" s="849"/>
      <c r="H464" s="849"/>
      <c r="I464" s="849"/>
      <c r="L464" s="849"/>
      <c r="N464" s="800"/>
      <c r="O464" s="800"/>
      <c r="P464" s="800"/>
      <c r="Q464" s="800"/>
      <c r="R464" s="800"/>
      <c r="S464" s="801"/>
      <c r="T464" s="801"/>
      <c r="U464" s="801"/>
      <c r="V464" s="801"/>
      <c r="W464" s="801"/>
      <c r="X464" s="801"/>
      <c r="Y464" s="801"/>
      <c r="Z464" s="801"/>
      <c r="AA464" s="801"/>
      <c r="AB464" s="801"/>
    </row>
    <row r="465" spans="6:28" s="824" customFormat="1" ht="12">
      <c r="F465" s="849"/>
      <c r="G465" s="849"/>
      <c r="H465" s="849"/>
      <c r="I465" s="849"/>
      <c r="L465" s="849"/>
      <c r="N465" s="800"/>
      <c r="O465" s="800"/>
      <c r="P465" s="800"/>
      <c r="Q465" s="800"/>
      <c r="R465" s="800"/>
      <c r="S465" s="801"/>
      <c r="T465" s="801"/>
      <c r="U465" s="801"/>
      <c r="V465" s="801"/>
      <c r="W465" s="801"/>
      <c r="X465" s="801"/>
      <c r="Y465" s="801"/>
      <c r="Z465" s="801"/>
      <c r="AA465" s="801"/>
      <c r="AB465" s="801"/>
    </row>
    <row r="466" spans="6:28" s="824" customFormat="1" ht="12">
      <c r="F466" s="849"/>
      <c r="G466" s="849"/>
      <c r="H466" s="849"/>
      <c r="I466" s="849"/>
      <c r="L466" s="849"/>
      <c r="N466" s="800"/>
      <c r="O466" s="800"/>
      <c r="P466" s="800"/>
      <c r="Q466" s="800"/>
      <c r="R466" s="800"/>
      <c r="S466" s="801"/>
      <c r="T466" s="801"/>
      <c r="U466" s="801"/>
      <c r="V466" s="801"/>
      <c r="W466" s="801"/>
      <c r="X466" s="801"/>
      <c r="Y466" s="801"/>
      <c r="Z466" s="801"/>
      <c r="AA466" s="801"/>
      <c r="AB466" s="801"/>
    </row>
    <row r="467" spans="6:28" s="824" customFormat="1" ht="12">
      <c r="F467" s="849"/>
      <c r="G467" s="849"/>
      <c r="H467" s="849"/>
      <c r="I467" s="849"/>
      <c r="L467" s="849"/>
      <c r="N467" s="800"/>
      <c r="O467" s="800"/>
      <c r="P467" s="800"/>
      <c r="Q467" s="800"/>
      <c r="R467" s="800"/>
      <c r="S467" s="801"/>
      <c r="T467" s="801"/>
      <c r="U467" s="801"/>
      <c r="V467" s="801"/>
      <c r="W467" s="801"/>
      <c r="X467" s="801"/>
      <c r="Y467" s="801"/>
      <c r="Z467" s="801"/>
      <c r="AA467" s="801"/>
      <c r="AB467" s="801"/>
    </row>
    <row r="468" spans="6:28" s="824" customFormat="1" ht="12">
      <c r="F468" s="849"/>
      <c r="G468" s="849"/>
      <c r="H468" s="849"/>
      <c r="I468" s="849"/>
      <c r="L468" s="849"/>
      <c r="N468" s="800"/>
      <c r="O468" s="800"/>
      <c r="P468" s="800"/>
      <c r="Q468" s="800"/>
      <c r="R468" s="800"/>
      <c r="S468" s="801"/>
      <c r="T468" s="801"/>
      <c r="U468" s="801"/>
      <c r="V468" s="801"/>
      <c r="W468" s="801"/>
      <c r="X468" s="801"/>
      <c r="Y468" s="801"/>
      <c r="Z468" s="801"/>
      <c r="AA468" s="801"/>
      <c r="AB468" s="801"/>
    </row>
    <row r="469" spans="6:28" s="824" customFormat="1" ht="12">
      <c r="F469" s="849"/>
      <c r="G469" s="849"/>
      <c r="H469" s="849"/>
      <c r="I469" s="849"/>
      <c r="L469" s="849"/>
      <c r="N469" s="800"/>
      <c r="O469" s="800"/>
      <c r="P469" s="800"/>
      <c r="Q469" s="800"/>
      <c r="R469" s="800"/>
      <c r="S469" s="801"/>
      <c r="T469" s="801"/>
      <c r="U469" s="801"/>
      <c r="V469" s="801"/>
      <c r="W469" s="801"/>
      <c r="X469" s="801"/>
      <c r="Y469" s="801"/>
      <c r="Z469" s="801"/>
      <c r="AA469" s="801"/>
      <c r="AB469" s="801"/>
    </row>
    <row r="470" spans="6:28" s="824" customFormat="1" ht="12">
      <c r="F470" s="849"/>
      <c r="G470" s="849"/>
      <c r="H470" s="849"/>
      <c r="I470" s="849"/>
      <c r="L470" s="849"/>
      <c r="N470" s="800"/>
      <c r="O470" s="800"/>
      <c r="P470" s="800"/>
      <c r="Q470" s="800"/>
      <c r="R470" s="800"/>
      <c r="S470" s="801"/>
      <c r="T470" s="801"/>
      <c r="U470" s="801"/>
      <c r="V470" s="801"/>
      <c r="W470" s="801"/>
      <c r="X470" s="801"/>
      <c r="Y470" s="801"/>
      <c r="Z470" s="801"/>
      <c r="AA470" s="801"/>
      <c r="AB470" s="801"/>
    </row>
    <row r="471" spans="6:28" s="824" customFormat="1" ht="12">
      <c r="F471" s="849"/>
      <c r="G471" s="849"/>
      <c r="H471" s="849"/>
      <c r="I471" s="849"/>
      <c r="L471" s="849"/>
      <c r="N471" s="800"/>
      <c r="O471" s="800"/>
      <c r="P471" s="800"/>
      <c r="Q471" s="800"/>
      <c r="R471" s="800"/>
      <c r="S471" s="801"/>
      <c r="T471" s="801"/>
      <c r="U471" s="801"/>
      <c r="V471" s="801"/>
      <c r="W471" s="801"/>
      <c r="X471" s="801"/>
      <c r="Y471" s="801"/>
      <c r="Z471" s="801"/>
      <c r="AA471" s="801"/>
      <c r="AB471" s="801"/>
    </row>
    <row r="472" spans="6:28" s="824" customFormat="1" ht="12">
      <c r="F472" s="849"/>
      <c r="G472" s="849"/>
      <c r="H472" s="849"/>
      <c r="I472" s="849"/>
      <c r="L472" s="849"/>
      <c r="N472" s="800"/>
      <c r="O472" s="800"/>
      <c r="P472" s="800"/>
      <c r="Q472" s="800"/>
      <c r="R472" s="800"/>
      <c r="S472" s="801"/>
      <c r="T472" s="801"/>
      <c r="U472" s="801"/>
      <c r="V472" s="801"/>
      <c r="W472" s="801"/>
      <c r="X472" s="801"/>
      <c r="Y472" s="801"/>
      <c r="Z472" s="801"/>
      <c r="AA472" s="801"/>
      <c r="AB472" s="801"/>
    </row>
    <row r="473" spans="6:28" s="824" customFormat="1" ht="12">
      <c r="F473" s="849"/>
      <c r="G473" s="849"/>
      <c r="H473" s="849"/>
      <c r="I473" s="849"/>
      <c r="L473" s="849"/>
      <c r="N473" s="800"/>
      <c r="O473" s="800"/>
      <c r="P473" s="800"/>
      <c r="Q473" s="800"/>
      <c r="R473" s="800"/>
      <c r="S473" s="801"/>
      <c r="T473" s="801"/>
      <c r="U473" s="801"/>
      <c r="V473" s="801"/>
      <c r="W473" s="801"/>
      <c r="X473" s="801"/>
      <c r="Y473" s="801"/>
      <c r="Z473" s="801"/>
      <c r="AA473" s="801"/>
      <c r="AB473" s="801"/>
    </row>
    <row r="474" spans="6:28" s="824" customFormat="1" ht="12">
      <c r="F474" s="849"/>
      <c r="G474" s="849"/>
      <c r="H474" s="849"/>
      <c r="I474" s="849"/>
      <c r="L474" s="849"/>
      <c r="N474" s="800"/>
      <c r="O474" s="800"/>
      <c r="P474" s="800"/>
      <c r="Q474" s="800"/>
      <c r="R474" s="800"/>
      <c r="S474" s="801"/>
      <c r="T474" s="801"/>
      <c r="U474" s="801"/>
      <c r="V474" s="801"/>
      <c r="W474" s="801"/>
      <c r="X474" s="801"/>
      <c r="Y474" s="801"/>
      <c r="Z474" s="801"/>
      <c r="AA474" s="801"/>
      <c r="AB474" s="801"/>
    </row>
    <row r="475" spans="6:28" s="824" customFormat="1" ht="12">
      <c r="F475" s="849"/>
      <c r="G475" s="849"/>
      <c r="H475" s="849"/>
      <c r="I475" s="849"/>
      <c r="L475" s="849"/>
      <c r="N475" s="800"/>
      <c r="O475" s="800"/>
      <c r="P475" s="800"/>
      <c r="Q475" s="800"/>
      <c r="R475" s="800"/>
      <c r="S475" s="801"/>
      <c r="T475" s="801"/>
      <c r="U475" s="801"/>
      <c r="V475" s="801"/>
      <c r="W475" s="801"/>
      <c r="X475" s="801"/>
      <c r="Y475" s="801"/>
      <c r="Z475" s="801"/>
      <c r="AA475" s="801"/>
      <c r="AB475" s="801"/>
    </row>
    <row r="476" spans="6:28" s="824" customFormat="1" ht="12">
      <c r="F476" s="849"/>
      <c r="G476" s="849"/>
      <c r="H476" s="849"/>
      <c r="I476" s="849"/>
      <c r="L476" s="849"/>
      <c r="N476" s="800"/>
      <c r="O476" s="800"/>
      <c r="P476" s="800"/>
      <c r="Q476" s="800"/>
      <c r="R476" s="800"/>
      <c r="S476" s="801"/>
      <c r="T476" s="801"/>
      <c r="U476" s="801"/>
      <c r="V476" s="801"/>
      <c r="W476" s="801"/>
      <c r="X476" s="801"/>
      <c r="Y476" s="801"/>
      <c r="Z476" s="801"/>
      <c r="AA476" s="801"/>
      <c r="AB476" s="801"/>
    </row>
    <row r="477" spans="6:28" s="824" customFormat="1" ht="12">
      <c r="F477" s="849"/>
      <c r="G477" s="849"/>
      <c r="H477" s="849"/>
      <c r="I477" s="849"/>
      <c r="L477" s="849"/>
      <c r="N477" s="800"/>
      <c r="O477" s="800"/>
      <c r="P477" s="800"/>
      <c r="Q477" s="800"/>
      <c r="R477" s="800"/>
      <c r="S477" s="801"/>
      <c r="T477" s="801"/>
      <c r="U477" s="801"/>
      <c r="V477" s="801"/>
      <c r="W477" s="801"/>
      <c r="X477" s="801"/>
      <c r="Y477" s="801"/>
      <c r="Z477" s="801"/>
      <c r="AA477" s="801"/>
      <c r="AB477" s="801"/>
    </row>
    <row r="478" spans="6:28" s="824" customFormat="1" ht="12">
      <c r="F478" s="849"/>
      <c r="G478" s="849"/>
      <c r="H478" s="849"/>
      <c r="I478" s="849"/>
      <c r="L478" s="849"/>
      <c r="N478" s="800"/>
      <c r="O478" s="800"/>
      <c r="P478" s="800"/>
      <c r="Q478" s="800"/>
      <c r="R478" s="800"/>
      <c r="S478" s="801"/>
      <c r="T478" s="801"/>
      <c r="U478" s="801"/>
      <c r="V478" s="801"/>
      <c r="W478" s="801"/>
      <c r="X478" s="801"/>
      <c r="Y478" s="801"/>
      <c r="Z478" s="801"/>
      <c r="AA478" s="801"/>
      <c r="AB478" s="801"/>
    </row>
    <row r="479" spans="6:28" s="824" customFormat="1" ht="12">
      <c r="F479" s="849"/>
      <c r="G479" s="849"/>
      <c r="H479" s="849"/>
      <c r="I479" s="849"/>
      <c r="L479" s="849"/>
      <c r="N479" s="800"/>
      <c r="O479" s="800"/>
      <c r="P479" s="800"/>
      <c r="Q479" s="800"/>
      <c r="R479" s="800"/>
      <c r="S479" s="801"/>
      <c r="T479" s="801"/>
      <c r="U479" s="801"/>
      <c r="V479" s="801"/>
      <c r="W479" s="801"/>
      <c r="X479" s="801"/>
      <c r="Y479" s="801"/>
      <c r="Z479" s="801"/>
      <c r="AA479" s="801"/>
      <c r="AB479" s="801"/>
    </row>
    <row r="480" spans="6:28" s="824" customFormat="1" ht="12">
      <c r="F480" s="849"/>
      <c r="G480" s="849"/>
      <c r="H480" s="849"/>
      <c r="I480" s="849"/>
      <c r="L480" s="849"/>
      <c r="N480" s="800"/>
      <c r="O480" s="800"/>
      <c r="P480" s="800"/>
      <c r="Q480" s="800"/>
      <c r="R480" s="800"/>
      <c r="S480" s="801"/>
      <c r="T480" s="801"/>
      <c r="U480" s="801"/>
      <c r="V480" s="801"/>
      <c r="W480" s="801"/>
      <c r="X480" s="801"/>
      <c r="Y480" s="801"/>
      <c r="Z480" s="801"/>
      <c r="AA480" s="801"/>
      <c r="AB480" s="801"/>
    </row>
    <row r="481" spans="6:28" s="824" customFormat="1" ht="12">
      <c r="F481" s="849"/>
      <c r="G481" s="849"/>
      <c r="H481" s="849"/>
      <c r="I481" s="849"/>
      <c r="L481" s="849"/>
      <c r="N481" s="800"/>
      <c r="O481" s="800"/>
      <c r="P481" s="800"/>
      <c r="Q481" s="800"/>
      <c r="R481" s="800"/>
      <c r="S481" s="801"/>
      <c r="T481" s="801"/>
      <c r="U481" s="801"/>
      <c r="V481" s="801"/>
      <c r="W481" s="801"/>
      <c r="X481" s="801"/>
      <c r="Y481" s="801"/>
      <c r="Z481" s="801"/>
      <c r="AA481" s="801"/>
      <c r="AB481" s="801"/>
    </row>
    <row r="482" spans="6:28" s="824" customFormat="1" ht="12">
      <c r="F482" s="849"/>
      <c r="G482" s="849"/>
      <c r="H482" s="849"/>
      <c r="I482" s="849"/>
      <c r="L482" s="849"/>
      <c r="N482" s="800"/>
      <c r="O482" s="800"/>
      <c r="P482" s="800"/>
      <c r="Q482" s="800"/>
      <c r="R482" s="800"/>
      <c r="S482" s="801"/>
      <c r="T482" s="801"/>
      <c r="U482" s="801"/>
      <c r="V482" s="801"/>
      <c r="W482" s="801"/>
      <c r="X482" s="801"/>
      <c r="Y482" s="801"/>
      <c r="Z482" s="801"/>
      <c r="AA482" s="801"/>
      <c r="AB482" s="801"/>
    </row>
    <row r="483" spans="6:28" s="824" customFormat="1" ht="12">
      <c r="F483" s="849"/>
      <c r="G483" s="849"/>
      <c r="H483" s="849"/>
      <c r="I483" s="849"/>
      <c r="L483" s="849"/>
      <c r="N483" s="800"/>
      <c r="O483" s="800"/>
      <c r="P483" s="800"/>
      <c r="Q483" s="800"/>
      <c r="R483" s="800"/>
      <c r="S483" s="801"/>
      <c r="T483" s="801"/>
      <c r="U483" s="801"/>
      <c r="V483" s="801"/>
      <c r="W483" s="801"/>
      <c r="X483" s="801"/>
      <c r="Y483" s="801"/>
      <c r="Z483" s="801"/>
      <c r="AA483" s="801"/>
      <c r="AB483" s="801"/>
    </row>
    <row r="484" spans="6:28" s="824" customFormat="1" ht="12">
      <c r="F484" s="849"/>
      <c r="G484" s="849"/>
      <c r="H484" s="849"/>
      <c r="I484" s="849"/>
      <c r="L484" s="849"/>
      <c r="N484" s="800"/>
      <c r="O484" s="800"/>
      <c r="P484" s="800"/>
      <c r="Q484" s="800"/>
      <c r="R484" s="800"/>
      <c r="S484" s="801"/>
      <c r="T484" s="801"/>
      <c r="U484" s="801"/>
      <c r="V484" s="801"/>
      <c r="W484" s="801"/>
      <c r="X484" s="801"/>
      <c r="Y484" s="801"/>
      <c r="Z484" s="801"/>
      <c r="AA484" s="801"/>
      <c r="AB484" s="801"/>
    </row>
    <row r="485" spans="6:28" s="824" customFormat="1" ht="12">
      <c r="F485" s="849"/>
      <c r="G485" s="849"/>
      <c r="H485" s="849"/>
      <c r="I485" s="849"/>
      <c r="L485" s="849"/>
      <c r="N485" s="800"/>
      <c r="O485" s="800"/>
      <c r="P485" s="800"/>
      <c r="Q485" s="800"/>
      <c r="R485" s="800"/>
      <c r="S485" s="801"/>
      <c r="T485" s="801"/>
      <c r="U485" s="801"/>
      <c r="V485" s="801"/>
      <c r="W485" s="801"/>
      <c r="X485" s="801"/>
      <c r="Y485" s="801"/>
      <c r="Z485" s="801"/>
      <c r="AA485" s="801"/>
      <c r="AB485" s="801"/>
    </row>
    <row r="486" spans="6:28" s="824" customFormat="1" ht="12">
      <c r="F486" s="849"/>
      <c r="G486" s="849"/>
      <c r="H486" s="849"/>
      <c r="I486" s="849"/>
      <c r="L486" s="849"/>
      <c r="N486" s="800"/>
      <c r="O486" s="800"/>
      <c r="P486" s="800"/>
      <c r="Q486" s="800"/>
      <c r="R486" s="800"/>
      <c r="S486" s="801"/>
      <c r="T486" s="801"/>
      <c r="U486" s="801"/>
      <c r="V486" s="801"/>
      <c r="W486" s="801"/>
      <c r="X486" s="801"/>
      <c r="Y486" s="801"/>
      <c r="Z486" s="801"/>
      <c r="AA486" s="801"/>
      <c r="AB486" s="801"/>
    </row>
    <row r="487" spans="6:28" s="824" customFormat="1" ht="12">
      <c r="F487" s="849"/>
      <c r="G487" s="849"/>
      <c r="H487" s="849"/>
      <c r="I487" s="849"/>
      <c r="L487" s="849"/>
      <c r="N487" s="800"/>
      <c r="O487" s="800"/>
      <c r="P487" s="800"/>
      <c r="Q487" s="800"/>
      <c r="R487" s="800"/>
      <c r="S487" s="801"/>
      <c r="T487" s="801"/>
      <c r="U487" s="801"/>
      <c r="V487" s="801"/>
      <c r="W487" s="801"/>
      <c r="X487" s="801"/>
      <c r="Y487" s="801"/>
      <c r="Z487" s="801"/>
      <c r="AA487" s="801"/>
      <c r="AB487" s="801"/>
    </row>
    <row r="488" spans="6:28" s="824" customFormat="1" ht="12">
      <c r="F488" s="849"/>
      <c r="G488" s="849"/>
      <c r="H488" s="849"/>
      <c r="I488" s="849"/>
      <c r="L488" s="849"/>
      <c r="N488" s="800"/>
      <c r="O488" s="800"/>
      <c r="P488" s="800"/>
      <c r="Q488" s="800"/>
      <c r="R488" s="800"/>
      <c r="S488" s="801"/>
      <c r="T488" s="801"/>
      <c r="U488" s="801"/>
      <c r="V488" s="801"/>
      <c r="W488" s="801"/>
      <c r="X488" s="801"/>
      <c r="Y488" s="801"/>
      <c r="Z488" s="801"/>
      <c r="AA488" s="801"/>
      <c r="AB488" s="801"/>
    </row>
    <row r="489" spans="6:28" s="824" customFormat="1" ht="12">
      <c r="F489" s="849"/>
      <c r="G489" s="849"/>
      <c r="H489" s="849"/>
      <c r="I489" s="849"/>
      <c r="L489" s="849"/>
      <c r="N489" s="800"/>
      <c r="O489" s="800"/>
      <c r="P489" s="800"/>
      <c r="Q489" s="800"/>
      <c r="R489" s="800"/>
      <c r="S489" s="801"/>
      <c r="T489" s="801"/>
      <c r="U489" s="801"/>
      <c r="V489" s="801"/>
      <c r="W489" s="801"/>
      <c r="X489" s="801"/>
      <c r="Y489" s="801"/>
      <c r="Z489" s="801"/>
      <c r="AA489" s="801"/>
      <c r="AB489" s="801"/>
    </row>
    <row r="490" spans="6:28" s="824" customFormat="1" ht="12">
      <c r="F490" s="849"/>
      <c r="G490" s="849"/>
      <c r="H490" s="849"/>
      <c r="I490" s="849"/>
      <c r="L490" s="849"/>
      <c r="N490" s="800"/>
      <c r="O490" s="800"/>
      <c r="P490" s="800"/>
      <c r="Q490" s="800"/>
      <c r="R490" s="800"/>
      <c r="S490" s="801"/>
      <c r="T490" s="801"/>
      <c r="U490" s="801"/>
      <c r="V490" s="801"/>
      <c r="W490" s="801"/>
      <c r="X490" s="801"/>
      <c r="Y490" s="801"/>
      <c r="Z490" s="801"/>
      <c r="AA490" s="801"/>
      <c r="AB490" s="801"/>
    </row>
    <row r="491" spans="6:28" s="824" customFormat="1" ht="12">
      <c r="F491" s="849"/>
      <c r="G491" s="849"/>
      <c r="H491" s="849"/>
      <c r="I491" s="849"/>
      <c r="L491" s="849"/>
      <c r="N491" s="800"/>
      <c r="O491" s="800"/>
      <c r="P491" s="800"/>
      <c r="Q491" s="800"/>
      <c r="R491" s="800"/>
      <c r="S491" s="801"/>
      <c r="T491" s="801"/>
      <c r="U491" s="801"/>
      <c r="V491" s="801"/>
      <c r="W491" s="801"/>
      <c r="X491" s="801"/>
      <c r="Y491" s="801"/>
      <c r="Z491" s="801"/>
      <c r="AA491" s="801"/>
      <c r="AB491" s="801"/>
    </row>
    <row r="492" spans="6:28" s="824" customFormat="1" ht="12">
      <c r="F492" s="849"/>
      <c r="G492" s="849"/>
      <c r="H492" s="849"/>
      <c r="I492" s="849"/>
      <c r="L492" s="849"/>
      <c r="N492" s="800"/>
      <c r="O492" s="800"/>
      <c r="P492" s="800"/>
      <c r="Q492" s="800"/>
      <c r="R492" s="800"/>
      <c r="S492" s="801"/>
      <c r="T492" s="801"/>
      <c r="U492" s="801"/>
      <c r="V492" s="801"/>
      <c r="W492" s="801"/>
      <c r="X492" s="801"/>
      <c r="Y492" s="801"/>
      <c r="Z492" s="801"/>
      <c r="AA492" s="801"/>
      <c r="AB492" s="801"/>
    </row>
    <row r="493" spans="6:28" s="824" customFormat="1" ht="12">
      <c r="F493" s="849"/>
      <c r="G493" s="849"/>
      <c r="H493" s="849"/>
      <c r="I493" s="849"/>
      <c r="L493" s="849"/>
      <c r="N493" s="800"/>
      <c r="O493" s="800"/>
      <c r="P493" s="800"/>
      <c r="Q493" s="800"/>
      <c r="R493" s="800"/>
      <c r="S493" s="801"/>
      <c r="T493" s="801"/>
      <c r="U493" s="801"/>
      <c r="V493" s="801"/>
      <c r="W493" s="801"/>
      <c r="X493" s="801"/>
      <c r="Y493" s="801"/>
      <c r="Z493" s="801"/>
      <c r="AA493" s="801"/>
      <c r="AB493" s="801"/>
    </row>
    <row r="494" spans="6:28" s="824" customFormat="1" ht="12">
      <c r="F494" s="849"/>
      <c r="G494" s="849"/>
      <c r="H494" s="849"/>
      <c r="I494" s="849"/>
      <c r="L494" s="849"/>
      <c r="N494" s="800"/>
      <c r="O494" s="800"/>
      <c r="P494" s="800"/>
      <c r="Q494" s="800"/>
      <c r="R494" s="800"/>
      <c r="S494" s="801"/>
      <c r="T494" s="801"/>
      <c r="U494" s="801"/>
      <c r="V494" s="801"/>
      <c r="W494" s="801"/>
      <c r="X494" s="801"/>
      <c r="Y494" s="801"/>
      <c r="Z494" s="801"/>
      <c r="AA494" s="801"/>
      <c r="AB494" s="801"/>
    </row>
    <row r="495" spans="6:28" s="824" customFormat="1" ht="12">
      <c r="F495" s="849"/>
      <c r="G495" s="849"/>
      <c r="H495" s="849"/>
      <c r="I495" s="849"/>
      <c r="L495" s="849"/>
      <c r="N495" s="800"/>
      <c r="O495" s="800"/>
      <c r="P495" s="800"/>
      <c r="Q495" s="800"/>
      <c r="R495" s="800"/>
      <c r="S495" s="801"/>
      <c r="T495" s="801"/>
      <c r="U495" s="801"/>
      <c r="V495" s="801"/>
      <c r="W495" s="801"/>
      <c r="X495" s="801"/>
      <c r="Y495" s="801"/>
      <c r="Z495" s="801"/>
      <c r="AA495" s="801"/>
      <c r="AB495" s="801"/>
    </row>
    <row r="496" spans="6:28" s="824" customFormat="1" ht="12">
      <c r="F496" s="849"/>
      <c r="G496" s="849"/>
      <c r="H496" s="849"/>
      <c r="I496" s="849"/>
      <c r="L496" s="849"/>
      <c r="N496" s="800"/>
      <c r="O496" s="800"/>
      <c r="P496" s="800"/>
      <c r="Q496" s="800"/>
      <c r="R496" s="800"/>
      <c r="S496" s="801"/>
      <c r="T496" s="801"/>
      <c r="U496" s="801"/>
      <c r="V496" s="801"/>
      <c r="W496" s="801"/>
      <c r="X496" s="801"/>
      <c r="Y496" s="801"/>
      <c r="Z496" s="801"/>
      <c r="AA496" s="801"/>
      <c r="AB496" s="801"/>
    </row>
    <row r="497" spans="6:52" s="824" customFormat="1" ht="12">
      <c r="F497" s="849"/>
      <c r="G497" s="849"/>
      <c r="H497" s="849"/>
      <c r="I497" s="849"/>
      <c r="L497" s="849"/>
      <c r="N497" s="800"/>
      <c r="O497" s="800"/>
      <c r="P497" s="800"/>
      <c r="Q497" s="800"/>
      <c r="R497" s="800"/>
      <c r="S497" s="801"/>
      <c r="T497" s="801"/>
      <c r="U497" s="801"/>
      <c r="V497" s="801"/>
      <c r="W497" s="801"/>
      <c r="X497" s="801"/>
      <c r="Y497" s="801"/>
      <c r="Z497" s="801"/>
      <c r="AA497" s="801"/>
      <c r="AB497" s="801"/>
    </row>
    <row r="498" spans="6:52" s="824" customFormat="1" ht="12">
      <c r="F498" s="849"/>
      <c r="G498" s="849"/>
      <c r="H498" s="849"/>
      <c r="I498" s="849"/>
      <c r="L498" s="849"/>
      <c r="N498" s="800"/>
      <c r="O498" s="800"/>
      <c r="P498" s="800"/>
      <c r="Q498" s="800"/>
      <c r="R498" s="800"/>
      <c r="S498" s="801"/>
      <c r="T498" s="801"/>
      <c r="U498" s="801"/>
      <c r="V498" s="801"/>
      <c r="W498" s="801"/>
      <c r="X498" s="801"/>
      <c r="Y498" s="801"/>
      <c r="Z498" s="801"/>
      <c r="AA498" s="801"/>
      <c r="AB498" s="801"/>
    </row>
    <row r="499" spans="6:52" s="824" customFormat="1" ht="12">
      <c r="F499" s="849"/>
      <c r="G499" s="849"/>
      <c r="H499" s="849"/>
      <c r="I499" s="849"/>
      <c r="L499" s="849"/>
      <c r="N499" s="800"/>
      <c r="O499" s="800"/>
      <c r="P499" s="800"/>
      <c r="Q499" s="800"/>
      <c r="R499" s="800"/>
      <c r="S499" s="801"/>
      <c r="T499" s="801"/>
      <c r="U499" s="801"/>
      <c r="V499" s="801"/>
      <c r="W499" s="801"/>
      <c r="X499" s="801"/>
      <c r="Y499" s="801"/>
      <c r="Z499" s="801"/>
      <c r="AA499" s="801"/>
      <c r="AB499" s="801"/>
    </row>
    <row r="500" spans="6:52" s="824" customFormat="1" ht="12">
      <c r="F500" s="849"/>
      <c r="G500" s="849"/>
      <c r="H500" s="849"/>
      <c r="I500" s="849"/>
      <c r="L500" s="849"/>
      <c r="N500" s="800"/>
      <c r="O500" s="800"/>
      <c r="P500" s="800"/>
      <c r="Q500" s="800"/>
      <c r="R500" s="800"/>
      <c r="S500" s="801"/>
      <c r="T500" s="801"/>
      <c r="U500" s="801"/>
      <c r="V500" s="801"/>
      <c r="W500" s="801"/>
      <c r="X500" s="801"/>
      <c r="Y500" s="801"/>
      <c r="Z500" s="801"/>
      <c r="AA500" s="801"/>
      <c r="AB500" s="801"/>
    </row>
    <row r="501" spans="6:52" s="794" customFormat="1" ht="12">
      <c r="F501" s="795"/>
      <c r="G501" s="795"/>
      <c r="H501" s="795"/>
      <c r="I501" s="795"/>
      <c r="L501" s="795"/>
      <c r="M501" s="824"/>
      <c r="N501" s="800"/>
      <c r="O501" s="800"/>
      <c r="P501" s="800"/>
      <c r="Q501" s="800"/>
      <c r="R501" s="800"/>
      <c r="S501" s="801"/>
      <c r="T501" s="801"/>
      <c r="U501" s="801"/>
      <c r="V501" s="801"/>
      <c r="W501" s="801"/>
      <c r="X501" s="801"/>
      <c r="Y501" s="801"/>
      <c r="Z501" s="801"/>
      <c r="AA501" s="801"/>
      <c r="AB501" s="801"/>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4"/>
    </row>
    <row r="502" spans="6:52" s="794" customFormat="1" ht="12">
      <c r="F502" s="795"/>
      <c r="G502" s="795"/>
      <c r="H502" s="795"/>
      <c r="I502" s="795"/>
      <c r="L502" s="795"/>
      <c r="M502" s="824"/>
      <c r="N502" s="800"/>
      <c r="O502" s="800"/>
      <c r="P502" s="800"/>
      <c r="Q502" s="800"/>
      <c r="R502" s="800"/>
      <c r="S502" s="801"/>
      <c r="T502" s="801"/>
      <c r="U502" s="801"/>
      <c r="V502" s="801"/>
      <c r="W502" s="801"/>
      <c r="X502" s="801"/>
      <c r="Y502" s="801"/>
      <c r="Z502" s="801"/>
      <c r="AA502" s="801"/>
      <c r="AB502" s="801"/>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4"/>
    </row>
    <row r="503" spans="6:52" s="794" customFormat="1" ht="12">
      <c r="F503" s="795"/>
      <c r="G503" s="795"/>
      <c r="H503" s="795"/>
      <c r="I503" s="795"/>
      <c r="L503" s="795"/>
      <c r="M503" s="824"/>
      <c r="N503" s="800"/>
      <c r="O503" s="800"/>
      <c r="P503" s="800"/>
      <c r="Q503" s="800"/>
      <c r="R503" s="800"/>
      <c r="S503" s="801"/>
      <c r="T503" s="801"/>
      <c r="U503" s="801"/>
      <c r="V503" s="801"/>
      <c r="W503" s="801"/>
      <c r="X503" s="801"/>
      <c r="Y503" s="801"/>
      <c r="Z503" s="801"/>
      <c r="AA503" s="801"/>
      <c r="AB503" s="801"/>
      <c r="AC503" s="824"/>
      <c r="AD503" s="824"/>
      <c r="AE503" s="824"/>
      <c r="AF503" s="824"/>
      <c r="AG503" s="824"/>
      <c r="AH503" s="824"/>
      <c r="AI503" s="824"/>
      <c r="AJ503" s="824"/>
      <c r="AK503" s="824"/>
      <c r="AL503" s="824"/>
      <c r="AM503" s="824"/>
      <c r="AN503" s="824"/>
      <c r="AO503" s="824"/>
      <c r="AP503" s="824"/>
      <c r="AQ503" s="824"/>
      <c r="AR503" s="824"/>
      <c r="AS503" s="824"/>
      <c r="AT503" s="824"/>
      <c r="AU503" s="824"/>
      <c r="AV503" s="824"/>
      <c r="AW503" s="824"/>
      <c r="AX503" s="824"/>
      <c r="AY503" s="824"/>
      <c r="AZ503" s="824"/>
    </row>
    <row r="504" spans="6:52" s="794" customFormat="1" ht="12">
      <c r="F504" s="795"/>
      <c r="G504" s="795"/>
      <c r="H504" s="795"/>
      <c r="I504" s="795"/>
      <c r="L504" s="795"/>
      <c r="M504" s="824"/>
      <c r="N504" s="800"/>
      <c r="O504" s="800"/>
      <c r="P504" s="800"/>
      <c r="Q504" s="800"/>
      <c r="R504" s="800"/>
      <c r="S504" s="801"/>
      <c r="T504" s="801"/>
      <c r="U504" s="801"/>
      <c r="V504" s="801"/>
      <c r="W504" s="801"/>
      <c r="X504" s="801"/>
      <c r="Y504" s="801"/>
      <c r="Z504" s="801"/>
      <c r="AA504" s="801"/>
      <c r="AB504" s="801"/>
      <c r="AC504" s="824"/>
      <c r="AD504" s="824"/>
      <c r="AE504" s="824"/>
      <c r="AF504" s="824"/>
      <c r="AG504" s="824"/>
      <c r="AH504" s="824"/>
      <c r="AI504" s="824"/>
      <c r="AJ504" s="824"/>
      <c r="AK504" s="824"/>
      <c r="AL504" s="824"/>
      <c r="AM504" s="824"/>
      <c r="AN504" s="824"/>
      <c r="AO504" s="824"/>
      <c r="AP504" s="824"/>
      <c r="AQ504" s="824"/>
      <c r="AR504" s="824"/>
      <c r="AS504" s="824"/>
      <c r="AT504" s="824"/>
      <c r="AU504" s="824"/>
      <c r="AV504" s="824"/>
      <c r="AW504" s="824"/>
      <c r="AX504" s="824"/>
      <c r="AY504" s="824"/>
      <c r="AZ504" s="824"/>
    </row>
    <row r="505" spans="6:52" s="794" customFormat="1" ht="12">
      <c r="F505" s="795"/>
      <c r="G505" s="795"/>
      <c r="H505" s="795"/>
      <c r="I505" s="795"/>
      <c r="L505" s="795"/>
      <c r="M505" s="824"/>
      <c r="N505" s="800"/>
      <c r="O505" s="800"/>
      <c r="P505" s="800"/>
      <c r="Q505" s="800"/>
      <c r="R505" s="800"/>
      <c r="S505" s="801"/>
      <c r="T505" s="801"/>
      <c r="U505" s="801"/>
      <c r="V505" s="801"/>
      <c r="W505" s="801"/>
      <c r="X505" s="801"/>
      <c r="Y505" s="801"/>
      <c r="Z505" s="801"/>
      <c r="AA505" s="801"/>
      <c r="AB505" s="801"/>
      <c r="AC505" s="824"/>
      <c r="AD505" s="824"/>
      <c r="AE505" s="824"/>
      <c r="AF505" s="824"/>
      <c r="AG505" s="824"/>
      <c r="AH505" s="824"/>
      <c r="AI505" s="824"/>
      <c r="AJ505" s="824"/>
      <c r="AK505" s="824"/>
      <c r="AL505" s="824"/>
      <c r="AM505" s="824"/>
      <c r="AN505" s="824"/>
      <c r="AO505" s="824"/>
      <c r="AP505" s="824"/>
      <c r="AQ505" s="824"/>
      <c r="AR505" s="824"/>
      <c r="AS505" s="824"/>
      <c r="AT505" s="824"/>
      <c r="AU505" s="824"/>
      <c r="AV505" s="824"/>
      <c r="AW505" s="824"/>
      <c r="AX505" s="824"/>
      <c r="AY505" s="824"/>
      <c r="AZ505" s="824"/>
    </row>
    <row r="506" spans="6:52" s="794" customFormat="1" ht="12">
      <c r="F506" s="795"/>
      <c r="G506" s="795"/>
      <c r="H506" s="795"/>
      <c r="I506" s="795"/>
      <c r="L506" s="795"/>
      <c r="M506" s="824"/>
      <c r="N506" s="800"/>
      <c r="O506" s="800"/>
      <c r="P506" s="800"/>
      <c r="Q506" s="800"/>
      <c r="R506" s="800"/>
      <c r="S506" s="801"/>
      <c r="T506" s="801"/>
      <c r="U506" s="801"/>
      <c r="V506" s="801"/>
      <c r="W506" s="801"/>
      <c r="X506" s="801"/>
      <c r="Y506" s="801"/>
      <c r="Z506" s="801"/>
      <c r="AA506" s="801"/>
      <c r="AB506" s="801"/>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4"/>
    </row>
    <row r="507" spans="6:52" s="794" customFormat="1" ht="12">
      <c r="F507" s="795"/>
      <c r="G507" s="795"/>
      <c r="H507" s="795"/>
      <c r="I507" s="795"/>
      <c r="L507" s="795"/>
      <c r="M507" s="824"/>
      <c r="N507" s="800"/>
      <c r="O507" s="800"/>
      <c r="P507" s="800"/>
      <c r="Q507" s="800"/>
      <c r="R507" s="800"/>
      <c r="S507" s="801"/>
      <c r="T507" s="801"/>
      <c r="U507" s="801"/>
      <c r="V507" s="801"/>
      <c r="W507" s="801"/>
      <c r="X507" s="801"/>
      <c r="Y507" s="801"/>
      <c r="Z507" s="801"/>
      <c r="AA507" s="801"/>
      <c r="AB507" s="801"/>
      <c r="AC507" s="824"/>
      <c r="AD507" s="824"/>
      <c r="AE507" s="824"/>
      <c r="AF507" s="824"/>
      <c r="AG507" s="824"/>
      <c r="AH507" s="824"/>
      <c r="AI507" s="824"/>
      <c r="AJ507" s="824"/>
      <c r="AK507" s="824"/>
      <c r="AL507" s="824"/>
      <c r="AM507" s="824"/>
      <c r="AN507" s="824"/>
      <c r="AO507" s="824"/>
      <c r="AP507" s="824"/>
      <c r="AQ507" s="824"/>
      <c r="AR507" s="824"/>
      <c r="AS507" s="824"/>
      <c r="AT507" s="824"/>
      <c r="AU507" s="824"/>
      <c r="AV507" s="824"/>
      <c r="AW507" s="824"/>
      <c r="AX507" s="824"/>
      <c r="AY507" s="824"/>
      <c r="AZ507" s="824"/>
    </row>
    <row r="508" spans="6:52" s="794" customFormat="1" ht="12">
      <c r="F508" s="795"/>
      <c r="G508" s="795"/>
      <c r="H508" s="795"/>
      <c r="I508" s="795"/>
      <c r="L508" s="795"/>
      <c r="M508" s="824"/>
      <c r="N508" s="800"/>
      <c r="O508" s="800"/>
      <c r="P508" s="800"/>
      <c r="Q508" s="800"/>
      <c r="R508" s="800"/>
      <c r="S508" s="801"/>
      <c r="T508" s="801"/>
      <c r="U508" s="801"/>
      <c r="V508" s="801"/>
      <c r="W508" s="801"/>
      <c r="X508" s="801"/>
      <c r="Y508" s="801"/>
      <c r="Z508" s="801"/>
      <c r="AA508" s="801"/>
      <c r="AB508" s="801"/>
      <c r="AC508" s="824"/>
      <c r="AD508" s="824"/>
      <c r="AE508" s="824"/>
      <c r="AF508" s="824"/>
      <c r="AG508" s="824"/>
      <c r="AH508" s="824"/>
      <c r="AI508" s="824"/>
      <c r="AJ508" s="824"/>
      <c r="AK508" s="824"/>
      <c r="AL508" s="824"/>
      <c r="AM508" s="824"/>
      <c r="AN508" s="824"/>
      <c r="AO508" s="824"/>
      <c r="AP508" s="824"/>
      <c r="AQ508" s="824"/>
      <c r="AR508" s="824"/>
      <c r="AS508" s="824"/>
      <c r="AT508" s="824"/>
      <c r="AU508" s="824"/>
      <c r="AV508" s="824"/>
      <c r="AW508" s="824"/>
      <c r="AX508" s="824"/>
      <c r="AY508" s="824"/>
      <c r="AZ508" s="824"/>
    </row>
    <row r="509" spans="6:52" s="794" customFormat="1" ht="12">
      <c r="F509" s="795"/>
      <c r="G509" s="795"/>
      <c r="H509" s="795"/>
      <c r="I509" s="795"/>
      <c r="L509" s="795"/>
      <c r="M509" s="824"/>
      <c r="N509" s="800"/>
      <c r="O509" s="800"/>
      <c r="P509" s="800"/>
      <c r="Q509" s="800"/>
      <c r="R509" s="800"/>
      <c r="S509" s="801"/>
      <c r="T509" s="801"/>
      <c r="U509" s="801"/>
      <c r="V509" s="801"/>
      <c r="W509" s="801"/>
      <c r="X509" s="801"/>
      <c r="Y509" s="801"/>
      <c r="Z509" s="801"/>
      <c r="AA509" s="801"/>
      <c r="AB509" s="801"/>
      <c r="AC509" s="824"/>
      <c r="AD509" s="824"/>
      <c r="AE509" s="824"/>
      <c r="AF509" s="824"/>
      <c r="AG509" s="824"/>
      <c r="AH509" s="824"/>
      <c r="AI509" s="824"/>
      <c r="AJ509" s="824"/>
      <c r="AK509" s="824"/>
      <c r="AL509" s="824"/>
      <c r="AM509" s="824"/>
      <c r="AN509" s="824"/>
      <c r="AO509" s="824"/>
      <c r="AP509" s="824"/>
      <c r="AQ509" s="824"/>
      <c r="AR509" s="824"/>
      <c r="AS509" s="824"/>
      <c r="AT509" s="824"/>
      <c r="AU509" s="824"/>
      <c r="AV509" s="824"/>
      <c r="AW509" s="824"/>
      <c r="AX509" s="824"/>
      <c r="AY509" s="824"/>
      <c r="AZ509" s="824"/>
    </row>
    <row r="510" spans="6:52" s="794" customFormat="1" ht="12">
      <c r="F510" s="795"/>
      <c r="G510" s="795"/>
      <c r="H510" s="795"/>
      <c r="I510" s="795"/>
      <c r="L510" s="795"/>
      <c r="M510" s="824"/>
      <c r="N510" s="800"/>
      <c r="O510" s="800"/>
      <c r="P510" s="800"/>
      <c r="Q510" s="800"/>
      <c r="R510" s="800"/>
      <c r="S510" s="801"/>
      <c r="T510" s="801"/>
      <c r="U510" s="801"/>
      <c r="V510" s="801"/>
      <c r="W510" s="801"/>
      <c r="X510" s="801"/>
      <c r="Y510" s="801"/>
      <c r="Z510" s="801"/>
      <c r="AA510" s="801"/>
      <c r="AB510" s="801"/>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4"/>
    </row>
    <row r="511" spans="6:52" s="794" customFormat="1" ht="12">
      <c r="F511" s="795"/>
      <c r="G511" s="795"/>
      <c r="H511" s="795"/>
      <c r="I511" s="795"/>
      <c r="L511" s="795"/>
      <c r="M511" s="824"/>
      <c r="N511" s="800"/>
      <c r="O511" s="800"/>
      <c r="P511" s="800"/>
      <c r="Q511" s="800"/>
      <c r="R511" s="800"/>
      <c r="S511" s="801"/>
      <c r="T511" s="801"/>
      <c r="U511" s="801"/>
      <c r="V511" s="801"/>
      <c r="W511" s="801"/>
      <c r="X511" s="801"/>
      <c r="Y511" s="801"/>
      <c r="Z511" s="801"/>
      <c r="AA511" s="801"/>
      <c r="AB511" s="801"/>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4"/>
    </row>
    <row r="512" spans="6:52" s="794" customFormat="1" ht="12">
      <c r="F512" s="795"/>
      <c r="G512" s="795"/>
      <c r="H512" s="795"/>
      <c r="I512" s="795"/>
      <c r="L512" s="795"/>
      <c r="M512" s="824"/>
      <c r="N512" s="800"/>
      <c r="O512" s="800"/>
      <c r="P512" s="800"/>
      <c r="Q512" s="800"/>
      <c r="R512" s="800"/>
      <c r="S512" s="801"/>
      <c r="T512" s="801"/>
      <c r="U512" s="801"/>
      <c r="V512" s="801"/>
      <c r="W512" s="801"/>
      <c r="X512" s="801"/>
      <c r="Y512" s="801"/>
      <c r="Z512" s="801"/>
      <c r="AA512" s="801"/>
      <c r="AB512" s="801"/>
      <c r="AC512" s="824"/>
      <c r="AD512" s="824"/>
      <c r="AE512" s="824"/>
      <c r="AF512" s="824"/>
      <c r="AG512" s="824"/>
      <c r="AH512" s="824"/>
      <c r="AI512" s="824"/>
      <c r="AJ512" s="824"/>
      <c r="AK512" s="824"/>
      <c r="AL512" s="824"/>
      <c r="AM512" s="824"/>
      <c r="AN512" s="824"/>
      <c r="AO512" s="824"/>
      <c r="AP512" s="824"/>
      <c r="AQ512" s="824"/>
      <c r="AR512" s="824"/>
      <c r="AS512" s="824"/>
      <c r="AT512" s="824"/>
      <c r="AU512" s="824"/>
      <c r="AV512" s="824"/>
      <c r="AW512" s="824"/>
      <c r="AX512" s="824"/>
      <c r="AY512" s="824"/>
      <c r="AZ512" s="824"/>
    </row>
    <row r="513" spans="6:52" s="794" customFormat="1" ht="12">
      <c r="F513" s="795"/>
      <c r="G513" s="795"/>
      <c r="H513" s="795"/>
      <c r="I513" s="795"/>
      <c r="L513" s="795"/>
      <c r="M513" s="824"/>
      <c r="N513" s="800"/>
      <c r="O513" s="800"/>
      <c r="P513" s="800"/>
      <c r="Q513" s="800"/>
      <c r="R513" s="800"/>
      <c r="S513" s="801"/>
      <c r="T513" s="801"/>
      <c r="U513" s="801"/>
      <c r="V513" s="801"/>
      <c r="W513" s="801"/>
      <c r="X513" s="801"/>
      <c r="Y513" s="801"/>
      <c r="Z513" s="801"/>
      <c r="AA513" s="801"/>
      <c r="AB513" s="801"/>
      <c r="AC513" s="824"/>
      <c r="AD513" s="824"/>
      <c r="AE513" s="824"/>
      <c r="AF513" s="824"/>
      <c r="AG513" s="824"/>
      <c r="AH513" s="824"/>
      <c r="AI513" s="824"/>
      <c r="AJ513" s="824"/>
      <c r="AK513" s="824"/>
      <c r="AL513" s="824"/>
      <c r="AM513" s="824"/>
      <c r="AN513" s="824"/>
      <c r="AO513" s="824"/>
      <c r="AP513" s="824"/>
      <c r="AQ513" s="824"/>
      <c r="AR513" s="824"/>
      <c r="AS513" s="824"/>
      <c r="AT513" s="824"/>
      <c r="AU513" s="824"/>
      <c r="AV513" s="824"/>
      <c r="AW513" s="824"/>
      <c r="AX513" s="824"/>
      <c r="AY513" s="824"/>
      <c r="AZ513" s="824"/>
    </row>
    <row r="514" spans="6:52" s="794" customFormat="1" ht="12">
      <c r="F514" s="795"/>
      <c r="G514" s="795"/>
      <c r="H514" s="795"/>
      <c r="I514" s="795"/>
      <c r="L514" s="795"/>
      <c r="M514" s="824"/>
      <c r="N514" s="800"/>
      <c r="O514" s="800"/>
      <c r="P514" s="800"/>
      <c r="Q514" s="800"/>
      <c r="R514" s="800"/>
      <c r="S514" s="801"/>
      <c r="T514" s="801"/>
      <c r="U514" s="801"/>
      <c r="V514" s="801"/>
      <c r="W514" s="801"/>
      <c r="X514" s="801"/>
      <c r="Y514" s="801"/>
      <c r="Z514" s="801"/>
      <c r="AA514" s="801"/>
      <c r="AB514" s="801"/>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4"/>
    </row>
    <row r="515" spans="6:52" s="794" customFormat="1" ht="12">
      <c r="F515" s="795"/>
      <c r="G515" s="795"/>
      <c r="H515" s="795"/>
      <c r="I515" s="795"/>
      <c r="L515" s="795"/>
      <c r="M515" s="824"/>
      <c r="N515" s="800"/>
      <c r="O515" s="800"/>
      <c r="P515" s="800"/>
      <c r="Q515" s="800"/>
      <c r="R515" s="800"/>
      <c r="S515" s="801"/>
      <c r="T515" s="801"/>
      <c r="U515" s="801"/>
      <c r="V515" s="801"/>
      <c r="W515" s="801"/>
      <c r="X515" s="801"/>
      <c r="Y515" s="801"/>
      <c r="Z515" s="801"/>
      <c r="AA515" s="801"/>
      <c r="AB515" s="801"/>
      <c r="AC515" s="824"/>
      <c r="AD515" s="824"/>
      <c r="AE515" s="824"/>
      <c r="AF515" s="824"/>
      <c r="AG515" s="824"/>
      <c r="AH515" s="824"/>
      <c r="AI515" s="824"/>
      <c r="AJ515" s="824"/>
      <c r="AK515" s="824"/>
      <c r="AL515" s="824"/>
      <c r="AM515" s="824"/>
      <c r="AN515" s="824"/>
      <c r="AO515" s="824"/>
      <c r="AP515" s="824"/>
      <c r="AQ515" s="824"/>
      <c r="AR515" s="824"/>
      <c r="AS515" s="824"/>
      <c r="AT515" s="824"/>
      <c r="AU515" s="824"/>
      <c r="AV515" s="824"/>
      <c r="AW515" s="824"/>
      <c r="AX515" s="824"/>
      <c r="AY515" s="824"/>
      <c r="AZ515" s="824"/>
    </row>
    <row r="516" spans="6:52" s="794" customFormat="1" ht="12">
      <c r="F516" s="795"/>
      <c r="G516" s="795"/>
      <c r="H516" s="795"/>
      <c r="I516" s="795"/>
      <c r="L516" s="795"/>
      <c r="M516" s="824"/>
      <c r="N516" s="800"/>
      <c r="O516" s="800"/>
      <c r="P516" s="800"/>
      <c r="Q516" s="800"/>
      <c r="R516" s="800"/>
      <c r="S516" s="801"/>
      <c r="T516" s="801"/>
      <c r="U516" s="801"/>
      <c r="V516" s="801"/>
      <c r="W516" s="801"/>
      <c r="X516" s="801"/>
      <c r="Y516" s="801"/>
      <c r="Z516" s="801"/>
      <c r="AA516" s="801"/>
      <c r="AB516" s="801"/>
      <c r="AC516" s="824"/>
      <c r="AD516" s="824"/>
      <c r="AE516" s="824"/>
      <c r="AF516" s="824"/>
      <c r="AG516" s="824"/>
      <c r="AH516" s="824"/>
      <c r="AI516" s="824"/>
      <c r="AJ516" s="824"/>
      <c r="AK516" s="824"/>
      <c r="AL516" s="824"/>
      <c r="AM516" s="824"/>
      <c r="AN516" s="824"/>
      <c r="AO516" s="824"/>
      <c r="AP516" s="824"/>
      <c r="AQ516" s="824"/>
      <c r="AR516" s="824"/>
      <c r="AS516" s="824"/>
      <c r="AT516" s="824"/>
      <c r="AU516" s="824"/>
      <c r="AV516" s="824"/>
      <c r="AW516" s="824"/>
      <c r="AX516" s="824"/>
      <c r="AY516" s="824"/>
      <c r="AZ516" s="824"/>
    </row>
    <row r="517" spans="6:52" s="794" customFormat="1" ht="12">
      <c r="F517" s="795"/>
      <c r="G517" s="795"/>
      <c r="H517" s="795"/>
      <c r="I517" s="795"/>
      <c r="L517" s="795"/>
      <c r="M517" s="824"/>
      <c r="N517" s="800"/>
      <c r="O517" s="800"/>
      <c r="P517" s="800"/>
      <c r="Q517" s="800"/>
      <c r="R517" s="800"/>
      <c r="S517" s="801"/>
      <c r="T517" s="801"/>
      <c r="U517" s="801"/>
      <c r="V517" s="801"/>
      <c r="W517" s="801"/>
      <c r="X517" s="801"/>
      <c r="Y517" s="801"/>
      <c r="Z517" s="801"/>
      <c r="AA517" s="801"/>
      <c r="AB517" s="801"/>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4"/>
    </row>
    <row r="518" spans="6:52" s="794" customFormat="1" ht="12">
      <c r="F518" s="795"/>
      <c r="G518" s="795"/>
      <c r="H518" s="795"/>
      <c r="I518" s="795"/>
      <c r="L518" s="795"/>
      <c r="M518" s="824"/>
      <c r="N518" s="800"/>
      <c r="O518" s="800"/>
      <c r="P518" s="800"/>
      <c r="Q518" s="800"/>
      <c r="R518" s="800"/>
      <c r="S518" s="801"/>
      <c r="T518" s="801"/>
      <c r="U518" s="801"/>
      <c r="V518" s="801"/>
      <c r="W518" s="801"/>
      <c r="X518" s="801"/>
      <c r="Y518" s="801"/>
      <c r="Z518" s="801"/>
      <c r="AA518" s="801"/>
      <c r="AB518" s="801"/>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4"/>
    </row>
    <row r="519" spans="6:52" s="794" customFormat="1" ht="12">
      <c r="F519" s="795"/>
      <c r="G519" s="795"/>
      <c r="H519" s="795"/>
      <c r="I519" s="795"/>
      <c r="L519" s="795"/>
      <c r="M519" s="824"/>
      <c r="N519" s="800"/>
      <c r="O519" s="800"/>
      <c r="P519" s="800"/>
      <c r="Q519" s="800"/>
      <c r="R519" s="800"/>
      <c r="S519" s="801"/>
      <c r="T519" s="801"/>
      <c r="U519" s="801"/>
      <c r="V519" s="801"/>
      <c r="W519" s="801"/>
      <c r="X519" s="801"/>
      <c r="Y519" s="801"/>
      <c r="Z519" s="801"/>
      <c r="AA519" s="801"/>
      <c r="AB519" s="801"/>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4"/>
    </row>
    <row r="520" spans="6:52" s="794" customFormat="1" ht="12">
      <c r="F520" s="795"/>
      <c r="G520" s="795"/>
      <c r="H520" s="795"/>
      <c r="I520" s="795"/>
      <c r="L520" s="795"/>
      <c r="M520" s="824"/>
      <c r="N520" s="800"/>
      <c r="O520" s="800"/>
      <c r="P520" s="800"/>
      <c r="Q520" s="800"/>
      <c r="R520" s="800"/>
      <c r="S520" s="801"/>
      <c r="T520" s="801"/>
      <c r="U520" s="801"/>
      <c r="V520" s="801"/>
      <c r="W520" s="801"/>
      <c r="X520" s="801"/>
      <c r="Y520" s="801"/>
      <c r="Z520" s="801"/>
      <c r="AA520" s="801"/>
      <c r="AB520" s="801"/>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4"/>
    </row>
    <row r="521" spans="6:52" s="794" customFormat="1" ht="12">
      <c r="F521" s="795"/>
      <c r="G521" s="795"/>
      <c r="H521" s="795"/>
      <c r="I521" s="795"/>
      <c r="L521" s="795"/>
      <c r="M521" s="824"/>
      <c r="N521" s="800"/>
      <c r="O521" s="800"/>
      <c r="P521" s="800"/>
      <c r="Q521" s="800"/>
      <c r="R521" s="800"/>
      <c r="S521" s="801"/>
      <c r="T521" s="801"/>
      <c r="U521" s="801"/>
      <c r="V521" s="801"/>
      <c r="W521" s="801"/>
      <c r="X521" s="801"/>
      <c r="Y521" s="801"/>
      <c r="Z521" s="801"/>
      <c r="AA521" s="801"/>
      <c r="AB521" s="801"/>
      <c r="AC521" s="824"/>
      <c r="AD521" s="824"/>
      <c r="AE521" s="824"/>
      <c r="AF521" s="824"/>
      <c r="AG521" s="824"/>
      <c r="AH521" s="824"/>
      <c r="AI521" s="824"/>
      <c r="AJ521" s="824"/>
      <c r="AK521" s="824"/>
      <c r="AL521" s="824"/>
      <c r="AM521" s="824"/>
      <c r="AN521" s="824"/>
      <c r="AO521" s="824"/>
      <c r="AP521" s="824"/>
      <c r="AQ521" s="824"/>
      <c r="AR521" s="824"/>
      <c r="AS521" s="824"/>
      <c r="AT521" s="824"/>
      <c r="AU521" s="824"/>
      <c r="AV521" s="824"/>
      <c r="AW521" s="824"/>
      <c r="AX521" s="824"/>
      <c r="AY521" s="824"/>
      <c r="AZ521" s="824"/>
    </row>
    <row r="522" spans="6:52" s="794" customFormat="1" ht="12">
      <c r="F522" s="795"/>
      <c r="G522" s="795"/>
      <c r="H522" s="795"/>
      <c r="I522" s="795"/>
      <c r="L522" s="795"/>
      <c r="M522" s="824"/>
      <c r="N522" s="800"/>
      <c r="O522" s="800"/>
      <c r="P522" s="800"/>
      <c r="Q522" s="800"/>
      <c r="R522" s="800"/>
      <c r="S522" s="801"/>
      <c r="T522" s="801"/>
      <c r="U522" s="801"/>
      <c r="V522" s="801"/>
      <c r="W522" s="801"/>
      <c r="X522" s="801"/>
      <c r="Y522" s="801"/>
      <c r="Z522" s="801"/>
      <c r="AA522" s="801"/>
      <c r="AB522" s="801"/>
      <c r="AC522" s="824"/>
      <c r="AD522" s="824"/>
      <c r="AE522" s="824"/>
      <c r="AF522" s="824"/>
      <c r="AG522" s="824"/>
      <c r="AH522" s="824"/>
      <c r="AI522" s="824"/>
      <c r="AJ522" s="824"/>
      <c r="AK522" s="824"/>
      <c r="AL522" s="824"/>
      <c r="AM522" s="824"/>
      <c r="AN522" s="824"/>
      <c r="AO522" s="824"/>
      <c r="AP522" s="824"/>
      <c r="AQ522" s="824"/>
      <c r="AR522" s="824"/>
      <c r="AS522" s="824"/>
      <c r="AT522" s="824"/>
      <c r="AU522" s="824"/>
      <c r="AV522" s="824"/>
      <c r="AW522" s="824"/>
      <c r="AX522" s="824"/>
      <c r="AY522" s="824"/>
      <c r="AZ522" s="824"/>
    </row>
    <row r="523" spans="6:52" s="794" customFormat="1" ht="12">
      <c r="F523" s="795"/>
      <c r="G523" s="795"/>
      <c r="H523" s="795"/>
      <c r="I523" s="795"/>
      <c r="L523" s="795"/>
      <c r="M523" s="824"/>
      <c r="N523" s="800"/>
      <c r="O523" s="800"/>
      <c r="P523" s="800"/>
      <c r="Q523" s="800"/>
      <c r="R523" s="800"/>
      <c r="S523" s="801"/>
      <c r="T523" s="801"/>
      <c r="U523" s="801"/>
      <c r="V523" s="801"/>
      <c r="W523" s="801"/>
      <c r="X523" s="801"/>
      <c r="Y523" s="801"/>
      <c r="Z523" s="801"/>
      <c r="AA523" s="801"/>
      <c r="AB523" s="801"/>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4"/>
    </row>
    <row r="524" spans="6:52" s="794" customFormat="1" ht="12">
      <c r="F524" s="795"/>
      <c r="G524" s="795"/>
      <c r="H524" s="795"/>
      <c r="I524" s="795"/>
      <c r="L524" s="795"/>
      <c r="M524" s="824"/>
      <c r="N524" s="800"/>
      <c r="O524" s="800"/>
      <c r="P524" s="800"/>
      <c r="Q524" s="800"/>
      <c r="R524" s="800"/>
      <c r="S524" s="801"/>
      <c r="T524" s="801"/>
      <c r="U524" s="801"/>
      <c r="V524" s="801"/>
      <c r="W524" s="801"/>
      <c r="X524" s="801"/>
      <c r="Y524" s="801"/>
      <c r="Z524" s="801"/>
      <c r="AA524" s="801"/>
      <c r="AB524" s="801"/>
      <c r="AC524" s="824"/>
      <c r="AD524" s="824"/>
      <c r="AE524" s="824"/>
      <c r="AF524" s="824"/>
      <c r="AG524" s="824"/>
      <c r="AH524" s="824"/>
      <c r="AI524" s="824"/>
      <c r="AJ524" s="824"/>
      <c r="AK524" s="824"/>
      <c r="AL524" s="824"/>
      <c r="AM524" s="824"/>
      <c r="AN524" s="824"/>
      <c r="AO524" s="824"/>
      <c r="AP524" s="824"/>
      <c r="AQ524" s="824"/>
      <c r="AR524" s="824"/>
      <c r="AS524" s="824"/>
      <c r="AT524" s="824"/>
      <c r="AU524" s="824"/>
      <c r="AV524" s="824"/>
      <c r="AW524" s="824"/>
      <c r="AX524" s="824"/>
      <c r="AY524" s="824"/>
      <c r="AZ524" s="824"/>
    </row>
    <row r="525" spans="6:52" s="794" customFormat="1" ht="12">
      <c r="F525" s="795"/>
      <c r="G525" s="795"/>
      <c r="H525" s="795"/>
      <c r="I525" s="795"/>
      <c r="L525" s="795"/>
      <c r="M525" s="824"/>
      <c r="N525" s="800"/>
      <c r="O525" s="800"/>
      <c r="P525" s="800"/>
      <c r="Q525" s="800"/>
      <c r="R525" s="800"/>
      <c r="S525" s="801"/>
      <c r="T525" s="801"/>
      <c r="U525" s="801"/>
      <c r="V525" s="801"/>
      <c r="W525" s="801"/>
      <c r="X525" s="801"/>
      <c r="Y525" s="801"/>
      <c r="Z525" s="801"/>
      <c r="AA525" s="801"/>
      <c r="AB525" s="801"/>
      <c r="AC525" s="824"/>
      <c r="AD525" s="824"/>
      <c r="AE525" s="824"/>
      <c r="AF525" s="824"/>
      <c r="AG525" s="824"/>
      <c r="AH525" s="824"/>
      <c r="AI525" s="824"/>
      <c r="AJ525" s="824"/>
      <c r="AK525" s="824"/>
      <c r="AL525" s="824"/>
      <c r="AM525" s="824"/>
      <c r="AN525" s="824"/>
      <c r="AO525" s="824"/>
      <c r="AP525" s="824"/>
      <c r="AQ525" s="824"/>
      <c r="AR525" s="824"/>
      <c r="AS525" s="824"/>
      <c r="AT525" s="824"/>
      <c r="AU525" s="824"/>
      <c r="AV525" s="824"/>
      <c r="AW525" s="824"/>
      <c r="AX525" s="824"/>
      <c r="AY525" s="824"/>
      <c r="AZ525" s="824"/>
    </row>
    <row r="526" spans="6:52" s="794" customFormat="1" ht="12">
      <c r="F526" s="795"/>
      <c r="G526" s="795"/>
      <c r="H526" s="795"/>
      <c r="I526" s="795"/>
      <c r="L526" s="795"/>
      <c r="M526" s="824"/>
      <c r="N526" s="800"/>
      <c r="O526" s="800"/>
      <c r="P526" s="800"/>
      <c r="Q526" s="800"/>
      <c r="R526" s="800"/>
      <c r="S526" s="801"/>
      <c r="T526" s="801"/>
      <c r="U526" s="801"/>
      <c r="V526" s="801"/>
      <c r="W526" s="801"/>
      <c r="X526" s="801"/>
      <c r="Y526" s="801"/>
      <c r="Z526" s="801"/>
      <c r="AA526" s="801"/>
      <c r="AB526" s="801"/>
      <c r="AC526" s="824"/>
      <c r="AD526" s="824"/>
      <c r="AE526" s="824"/>
      <c r="AF526" s="824"/>
      <c r="AG526" s="824"/>
      <c r="AH526" s="824"/>
      <c r="AI526" s="824"/>
      <c r="AJ526" s="824"/>
      <c r="AK526" s="824"/>
      <c r="AL526" s="824"/>
      <c r="AM526" s="824"/>
      <c r="AN526" s="824"/>
      <c r="AO526" s="824"/>
      <c r="AP526" s="824"/>
      <c r="AQ526" s="824"/>
      <c r="AR526" s="824"/>
      <c r="AS526" s="824"/>
      <c r="AT526" s="824"/>
      <c r="AU526" s="824"/>
      <c r="AV526" s="824"/>
      <c r="AW526" s="824"/>
      <c r="AX526" s="824"/>
      <c r="AY526" s="824"/>
      <c r="AZ526" s="824"/>
    </row>
    <row r="527" spans="6:52" s="794" customFormat="1" ht="12">
      <c r="F527" s="795"/>
      <c r="G527" s="795"/>
      <c r="H527" s="795"/>
      <c r="I527" s="795"/>
      <c r="L527" s="795"/>
      <c r="M527" s="824"/>
      <c r="N527" s="800"/>
      <c r="O527" s="800"/>
      <c r="P527" s="800"/>
      <c r="Q527" s="800"/>
      <c r="R527" s="800"/>
      <c r="S527" s="801"/>
      <c r="T527" s="801"/>
      <c r="U527" s="801"/>
      <c r="V527" s="801"/>
      <c r="W527" s="801"/>
      <c r="X527" s="801"/>
      <c r="Y527" s="801"/>
      <c r="Z527" s="801"/>
      <c r="AA527" s="801"/>
      <c r="AB527" s="801"/>
      <c r="AC527" s="824"/>
      <c r="AD527" s="824"/>
      <c r="AE527" s="824"/>
      <c r="AF527" s="824"/>
      <c r="AG527" s="824"/>
      <c r="AH527" s="824"/>
      <c r="AI527" s="824"/>
      <c r="AJ527" s="824"/>
      <c r="AK527" s="824"/>
      <c r="AL527" s="824"/>
      <c r="AM527" s="824"/>
      <c r="AN527" s="824"/>
      <c r="AO527" s="824"/>
      <c r="AP527" s="824"/>
      <c r="AQ527" s="824"/>
      <c r="AR527" s="824"/>
      <c r="AS527" s="824"/>
      <c r="AT527" s="824"/>
      <c r="AU527" s="824"/>
      <c r="AV527" s="824"/>
      <c r="AW527" s="824"/>
      <c r="AX527" s="824"/>
      <c r="AY527" s="824"/>
      <c r="AZ527" s="824"/>
    </row>
    <row r="528" spans="6:52" s="794" customFormat="1" ht="12">
      <c r="F528" s="795"/>
      <c r="G528" s="795"/>
      <c r="H528" s="795"/>
      <c r="I528" s="795"/>
      <c r="L528" s="795"/>
      <c r="M528" s="824"/>
      <c r="N528" s="800"/>
      <c r="O528" s="800"/>
      <c r="P528" s="800"/>
      <c r="Q528" s="800"/>
      <c r="R528" s="800"/>
      <c r="S528" s="801"/>
      <c r="T528" s="801"/>
      <c r="U528" s="801"/>
      <c r="V528" s="801"/>
      <c r="W528" s="801"/>
      <c r="X528" s="801"/>
      <c r="Y528" s="801"/>
      <c r="Z528" s="801"/>
      <c r="AA528" s="801"/>
      <c r="AB528" s="801"/>
      <c r="AC528" s="824"/>
      <c r="AD528" s="824"/>
      <c r="AE528" s="824"/>
      <c r="AF528" s="824"/>
      <c r="AG528" s="824"/>
      <c r="AH528" s="824"/>
      <c r="AI528" s="824"/>
      <c r="AJ528" s="824"/>
      <c r="AK528" s="824"/>
      <c r="AL528" s="824"/>
      <c r="AM528" s="824"/>
      <c r="AN528" s="824"/>
      <c r="AO528" s="824"/>
      <c r="AP528" s="824"/>
      <c r="AQ528" s="824"/>
      <c r="AR528" s="824"/>
      <c r="AS528" s="824"/>
      <c r="AT528" s="824"/>
      <c r="AU528" s="824"/>
      <c r="AV528" s="824"/>
      <c r="AW528" s="824"/>
      <c r="AX528" s="824"/>
      <c r="AY528" s="824"/>
      <c r="AZ528" s="824"/>
    </row>
    <row r="529" spans="6:52" s="794" customFormat="1" ht="12">
      <c r="F529" s="795"/>
      <c r="G529" s="795"/>
      <c r="H529" s="795"/>
      <c r="I529" s="795"/>
      <c r="L529" s="795"/>
      <c r="M529" s="824"/>
      <c r="N529" s="800"/>
      <c r="O529" s="800"/>
      <c r="P529" s="800"/>
      <c r="Q529" s="800"/>
      <c r="R529" s="800"/>
      <c r="S529" s="801"/>
      <c r="T529" s="801"/>
      <c r="U529" s="801"/>
      <c r="V529" s="801"/>
      <c r="W529" s="801"/>
      <c r="X529" s="801"/>
      <c r="Y529" s="801"/>
      <c r="Z529" s="801"/>
      <c r="AA529" s="801"/>
      <c r="AB529" s="801"/>
      <c r="AC529" s="824"/>
      <c r="AD529" s="824"/>
      <c r="AE529" s="824"/>
      <c r="AF529" s="824"/>
      <c r="AG529" s="824"/>
      <c r="AH529" s="824"/>
      <c r="AI529" s="824"/>
      <c r="AJ529" s="824"/>
      <c r="AK529" s="824"/>
      <c r="AL529" s="824"/>
      <c r="AM529" s="824"/>
      <c r="AN529" s="824"/>
      <c r="AO529" s="824"/>
      <c r="AP529" s="824"/>
      <c r="AQ529" s="824"/>
      <c r="AR529" s="824"/>
      <c r="AS529" s="824"/>
      <c r="AT529" s="824"/>
      <c r="AU529" s="824"/>
      <c r="AV529" s="824"/>
      <c r="AW529" s="824"/>
      <c r="AX529" s="824"/>
      <c r="AY529" s="824"/>
      <c r="AZ529" s="824"/>
    </row>
    <row r="530" spans="6:52" s="794" customFormat="1" ht="12">
      <c r="F530" s="795"/>
      <c r="G530" s="795"/>
      <c r="H530" s="795"/>
      <c r="I530" s="795"/>
      <c r="L530" s="795"/>
      <c r="M530" s="824"/>
      <c r="N530" s="800"/>
      <c r="O530" s="800"/>
      <c r="P530" s="800"/>
      <c r="Q530" s="800"/>
      <c r="R530" s="800"/>
      <c r="S530" s="801"/>
      <c r="T530" s="801"/>
      <c r="U530" s="801"/>
      <c r="V530" s="801"/>
      <c r="W530" s="801"/>
      <c r="X530" s="801"/>
      <c r="Y530" s="801"/>
      <c r="Z530" s="801"/>
      <c r="AA530" s="801"/>
      <c r="AB530" s="801"/>
      <c r="AC530" s="824"/>
      <c r="AD530" s="824"/>
      <c r="AE530" s="824"/>
      <c r="AF530" s="824"/>
      <c r="AG530" s="824"/>
      <c r="AH530" s="824"/>
      <c r="AI530" s="824"/>
      <c r="AJ530" s="824"/>
      <c r="AK530" s="824"/>
      <c r="AL530" s="824"/>
      <c r="AM530" s="824"/>
      <c r="AN530" s="824"/>
      <c r="AO530" s="824"/>
      <c r="AP530" s="824"/>
      <c r="AQ530" s="824"/>
      <c r="AR530" s="824"/>
      <c r="AS530" s="824"/>
      <c r="AT530" s="824"/>
      <c r="AU530" s="824"/>
      <c r="AV530" s="824"/>
      <c r="AW530" s="824"/>
      <c r="AX530" s="824"/>
      <c r="AY530" s="824"/>
      <c r="AZ530" s="824"/>
    </row>
    <row r="531" spans="6:52" s="794" customFormat="1" ht="12">
      <c r="F531" s="795"/>
      <c r="G531" s="795"/>
      <c r="H531" s="795"/>
      <c r="I531" s="795"/>
      <c r="L531" s="795"/>
      <c r="M531" s="824"/>
      <c r="N531" s="800"/>
      <c r="O531" s="800"/>
      <c r="P531" s="800"/>
      <c r="Q531" s="800"/>
      <c r="R531" s="800"/>
      <c r="S531" s="801"/>
      <c r="T531" s="801"/>
      <c r="U531" s="801"/>
      <c r="V531" s="801"/>
      <c r="W531" s="801"/>
      <c r="X531" s="801"/>
      <c r="Y531" s="801"/>
      <c r="Z531" s="801"/>
      <c r="AA531" s="801"/>
      <c r="AB531" s="801"/>
      <c r="AC531" s="824"/>
      <c r="AD531" s="824"/>
      <c r="AE531" s="824"/>
      <c r="AF531" s="824"/>
      <c r="AG531" s="824"/>
      <c r="AH531" s="824"/>
      <c r="AI531" s="824"/>
      <c r="AJ531" s="824"/>
      <c r="AK531" s="824"/>
      <c r="AL531" s="824"/>
      <c r="AM531" s="824"/>
      <c r="AN531" s="824"/>
      <c r="AO531" s="824"/>
      <c r="AP531" s="824"/>
      <c r="AQ531" s="824"/>
      <c r="AR531" s="824"/>
      <c r="AS531" s="824"/>
      <c r="AT531" s="824"/>
      <c r="AU531" s="824"/>
      <c r="AV531" s="824"/>
      <c r="AW531" s="824"/>
      <c r="AX531" s="824"/>
      <c r="AY531" s="824"/>
      <c r="AZ531" s="824"/>
    </row>
    <row r="532" spans="6:52" s="794" customFormat="1" ht="12">
      <c r="F532" s="795"/>
      <c r="G532" s="795"/>
      <c r="H532" s="795"/>
      <c r="I532" s="795"/>
      <c r="L532" s="795"/>
      <c r="M532" s="824"/>
      <c r="N532" s="800"/>
      <c r="O532" s="800"/>
      <c r="P532" s="800"/>
      <c r="Q532" s="800"/>
      <c r="R532" s="800"/>
      <c r="S532" s="801"/>
      <c r="T532" s="801"/>
      <c r="U532" s="801"/>
      <c r="V532" s="801"/>
      <c r="W532" s="801"/>
      <c r="X532" s="801"/>
      <c r="Y532" s="801"/>
      <c r="Z532" s="801"/>
      <c r="AA532" s="801"/>
      <c r="AB532" s="801"/>
      <c r="AC532" s="824"/>
      <c r="AD532" s="824"/>
      <c r="AE532" s="824"/>
      <c r="AF532" s="824"/>
      <c r="AG532" s="824"/>
      <c r="AH532" s="824"/>
      <c r="AI532" s="824"/>
      <c r="AJ532" s="824"/>
      <c r="AK532" s="824"/>
      <c r="AL532" s="824"/>
      <c r="AM532" s="824"/>
      <c r="AN532" s="824"/>
      <c r="AO532" s="824"/>
      <c r="AP532" s="824"/>
      <c r="AQ532" s="824"/>
      <c r="AR532" s="824"/>
      <c r="AS532" s="824"/>
      <c r="AT532" s="824"/>
      <c r="AU532" s="824"/>
      <c r="AV532" s="824"/>
      <c r="AW532" s="824"/>
      <c r="AX532" s="824"/>
      <c r="AY532" s="824"/>
      <c r="AZ532" s="824"/>
    </row>
    <row r="533" spans="6:52" s="794" customFormat="1" ht="12">
      <c r="F533" s="795"/>
      <c r="G533" s="795"/>
      <c r="H533" s="795"/>
      <c r="I533" s="795"/>
      <c r="L533" s="795"/>
      <c r="M533" s="824"/>
      <c r="N533" s="800"/>
      <c r="O533" s="800"/>
      <c r="P533" s="800"/>
      <c r="Q533" s="800"/>
      <c r="R533" s="800"/>
      <c r="S533" s="801"/>
      <c r="T533" s="801"/>
      <c r="U533" s="801"/>
      <c r="V533" s="801"/>
      <c r="W533" s="801"/>
      <c r="X533" s="801"/>
      <c r="Y533" s="801"/>
      <c r="Z533" s="801"/>
      <c r="AA533" s="801"/>
      <c r="AB533" s="801"/>
      <c r="AC533" s="824"/>
      <c r="AD533" s="824"/>
      <c r="AE533" s="824"/>
      <c r="AF533" s="824"/>
      <c r="AG533" s="824"/>
      <c r="AH533" s="824"/>
      <c r="AI533" s="824"/>
      <c r="AJ533" s="824"/>
      <c r="AK533" s="824"/>
      <c r="AL533" s="824"/>
      <c r="AM533" s="824"/>
      <c r="AN533" s="824"/>
      <c r="AO533" s="824"/>
      <c r="AP533" s="824"/>
      <c r="AQ533" s="824"/>
      <c r="AR533" s="824"/>
      <c r="AS533" s="824"/>
      <c r="AT533" s="824"/>
      <c r="AU533" s="824"/>
      <c r="AV533" s="824"/>
      <c r="AW533" s="824"/>
      <c r="AX533" s="824"/>
      <c r="AY533" s="824"/>
      <c r="AZ533" s="824"/>
    </row>
    <row r="534" spans="6:52" s="794" customFormat="1" ht="12">
      <c r="F534" s="795"/>
      <c r="G534" s="795"/>
      <c r="H534" s="795"/>
      <c r="I534" s="795"/>
      <c r="L534" s="795"/>
      <c r="M534" s="824"/>
      <c r="N534" s="800"/>
      <c r="O534" s="800"/>
      <c r="P534" s="800"/>
      <c r="Q534" s="800"/>
      <c r="R534" s="800"/>
      <c r="S534" s="801"/>
      <c r="T534" s="801"/>
      <c r="U534" s="801"/>
      <c r="V534" s="801"/>
      <c r="W534" s="801"/>
      <c r="X534" s="801"/>
      <c r="Y534" s="801"/>
      <c r="Z534" s="801"/>
      <c r="AA534" s="801"/>
      <c r="AB534" s="801"/>
      <c r="AC534" s="824"/>
      <c r="AD534" s="824"/>
      <c r="AE534" s="824"/>
      <c r="AF534" s="824"/>
      <c r="AG534" s="824"/>
      <c r="AH534" s="824"/>
      <c r="AI534" s="824"/>
      <c r="AJ534" s="824"/>
      <c r="AK534" s="824"/>
      <c r="AL534" s="824"/>
      <c r="AM534" s="824"/>
      <c r="AN534" s="824"/>
      <c r="AO534" s="824"/>
      <c r="AP534" s="824"/>
      <c r="AQ534" s="824"/>
      <c r="AR534" s="824"/>
      <c r="AS534" s="824"/>
      <c r="AT534" s="824"/>
      <c r="AU534" s="824"/>
      <c r="AV534" s="824"/>
      <c r="AW534" s="824"/>
      <c r="AX534" s="824"/>
      <c r="AY534" s="824"/>
      <c r="AZ534" s="824"/>
    </row>
    <row r="535" spans="6:52" s="794" customFormat="1" ht="12">
      <c r="F535" s="795"/>
      <c r="G535" s="795"/>
      <c r="H535" s="795"/>
      <c r="I535" s="795"/>
      <c r="L535" s="795"/>
      <c r="M535" s="824"/>
      <c r="N535" s="800"/>
      <c r="O535" s="800"/>
      <c r="P535" s="800"/>
      <c r="Q535" s="800"/>
      <c r="R535" s="800"/>
      <c r="S535" s="801"/>
      <c r="T535" s="801"/>
      <c r="U535" s="801"/>
      <c r="V535" s="801"/>
      <c r="W535" s="801"/>
      <c r="X535" s="801"/>
      <c r="Y535" s="801"/>
      <c r="Z535" s="801"/>
      <c r="AA535" s="801"/>
      <c r="AB535" s="801"/>
      <c r="AC535" s="824"/>
      <c r="AD535" s="824"/>
      <c r="AE535" s="824"/>
      <c r="AF535" s="824"/>
      <c r="AG535" s="824"/>
      <c r="AH535" s="824"/>
      <c r="AI535" s="824"/>
      <c r="AJ535" s="824"/>
      <c r="AK535" s="824"/>
      <c r="AL535" s="824"/>
      <c r="AM535" s="824"/>
      <c r="AN535" s="824"/>
      <c r="AO535" s="824"/>
      <c r="AP535" s="824"/>
      <c r="AQ535" s="824"/>
      <c r="AR535" s="824"/>
      <c r="AS535" s="824"/>
      <c r="AT535" s="824"/>
      <c r="AU535" s="824"/>
      <c r="AV535" s="824"/>
      <c r="AW535" s="824"/>
      <c r="AX535" s="824"/>
      <c r="AY535" s="824"/>
      <c r="AZ535" s="824"/>
    </row>
    <row r="536" spans="6:52" s="794" customFormat="1" ht="12">
      <c r="F536" s="795"/>
      <c r="G536" s="795"/>
      <c r="H536" s="795"/>
      <c r="I536" s="795"/>
      <c r="L536" s="795"/>
      <c r="M536" s="824"/>
      <c r="N536" s="800"/>
      <c r="O536" s="800"/>
      <c r="P536" s="800"/>
      <c r="Q536" s="800"/>
      <c r="R536" s="800"/>
      <c r="S536" s="801"/>
      <c r="T536" s="801"/>
      <c r="U536" s="801"/>
      <c r="V536" s="801"/>
      <c r="W536" s="801"/>
      <c r="X536" s="801"/>
      <c r="Y536" s="801"/>
      <c r="Z536" s="801"/>
      <c r="AA536" s="801"/>
      <c r="AB536" s="801"/>
      <c r="AC536" s="824"/>
      <c r="AD536" s="824"/>
      <c r="AE536" s="824"/>
      <c r="AF536" s="824"/>
      <c r="AG536" s="824"/>
      <c r="AH536" s="824"/>
      <c r="AI536" s="824"/>
      <c r="AJ536" s="824"/>
      <c r="AK536" s="824"/>
      <c r="AL536" s="824"/>
      <c r="AM536" s="824"/>
      <c r="AN536" s="824"/>
      <c r="AO536" s="824"/>
      <c r="AP536" s="824"/>
      <c r="AQ536" s="824"/>
      <c r="AR536" s="824"/>
      <c r="AS536" s="824"/>
      <c r="AT536" s="824"/>
      <c r="AU536" s="824"/>
      <c r="AV536" s="824"/>
      <c r="AW536" s="824"/>
      <c r="AX536" s="824"/>
      <c r="AY536" s="824"/>
      <c r="AZ536" s="824"/>
    </row>
    <row r="537" spans="6:52" s="794" customFormat="1" ht="12">
      <c r="F537" s="795"/>
      <c r="G537" s="795"/>
      <c r="H537" s="795"/>
      <c r="I537" s="795"/>
      <c r="L537" s="795"/>
      <c r="M537" s="824"/>
      <c r="N537" s="800"/>
      <c r="O537" s="800"/>
      <c r="P537" s="800"/>
      <c r="Q537" s="800"/>
      <c r="R537" s="800"/>
      <c r="S537" s="801"/>
      <c r="T537" s="801"/>
      <c r="U537" s="801"/>
      <c r="V537" s="801"/>
      <c r="W537" s="801"/>
      <c r="X537" s="801"/>
      <c r="Y537" s="801"/>
      <c r="Z537" s="801"/>
      <c r="AA537" s="801"/>
      <c r="AB537" s="801"/>
      <c r="AC537" s="824"/>
      <c r="AD537" s="824"/>
      <c r="AE537" s="824"/>
      <c r="AF537" s="824"/>
      <c r="AG537" s="824"/>
      <c r="AH537" s="824"/>
      <c r="AI537" s="824"/>
      <c r="AJ537" s="824"/>
      <c r="AK537" s="824"/>
      <c r="AL537" s="824"/>
      <c r="AM537" s="824"/>
      <c r="AN537" s="824"/>
      <c r="AO537" s="824"/>
      <c r="AP537" s="824"/>
      <c r="AQ537" s="824"/>
      <c r="AR537" s="824"/>
      <c r="AS537" s="824"/>
      <c r="AT537" s="824"/>
      <c r="AU537" s="824"/>
      <c r="AV537" s="824"/>
      <c r="AW537" s="824"/>
      <c r="AX537" s="824"/>
      <c r="AY537" s="824"/>
      <c r="AZ537" s="824"/>
    </row>
    <row r="538" spans="6:52" s="794" customFormat="1" ht="12">
      <c r="F538" s="795"/>
      <c r="G538" s="795"/>
      <c r="H538" s="795"/>
      <c r="I538" s="795"/>
      <c r="L538" s="795"/>
      <c r="M538" s="824"/>
      <c r="N538" s="800"/>
      <c r="O538" s="800"/>
      <c r="P538" s="800"/>
      <c r="Q538" s="800"/>
      <c r="R538" s="800"/>
      <c r="S538" s="801"/>
      <c r="T538" s="801"/>
      <c r="U538" s="801"/>
      <c r="V538" s="801"/>
      <c r="W538" s="801"/>
      <c r="X538" s="801"/>
      <c r="Y538" s="801"/>
      <c r="Z538" s="801"/>
      <c r="AA538" s="801"/>
      <c r="AB538" s="801"/>
      <c r="AC538" s="824"/>
      <c r="AD538" s="824"/>
      <c r="AE538" s="824"/>
      <c r="AF538" s="824"/>
      <c r="AG538" s="824"/>
      <c r="AH538" s="824"/>
      <c r="AI538" s="824"/>
      <c r="AJ538" s="824"/>
      <c r="AK538" s="824"/>
      <c r="AL538" s="824"/>
      <c r="AM538" s="824"/>
      <c r="AN538" s="824"/>
      <c r="AO538" s="824"/>
      <c r="AP538" s="824"/>
      <c r="AQ538" s="824"/>
      <c r="AR538" s="824"/>
      <c r="AS538" s="824"/>
      <c r="AT538" s="824"/>
      <c r="AU538" s="824"/>
      <c r="AV538" s="824"/>
      <c r="AW538" s="824"/>
      <c r="AX538" s="824"/>
      <c r="AY538" s="824"/>
      <c r="AZ538" s="824"/>
    </row>
    <row r="539" spans="6:52" s="794" customFormat="1" ht="12">
      <c r="F539" s="795"/>
      <c r="G539" s="795"/>
      <c r="H539" s="795"/>
      <c r="I539" s="795"/>
      <c r="L539" s="795"/>
      <c r="M539" s="824"/>
      <c r="N539" s="800"/>
      <c r="O539" s="800"/>
      <c r="P539" s="800"/>
      <c r="Q539" s="800"/>
      <c r="R539" s="800"/>
      <c r="S539" s="801"/>
      <c r="T539" s="801"/>
      <c r="U539" s="801"/>
      <c r="V539" s="801"/>
      <c r="W539" s="801"/>
      <c r="X539" s="801"/>
      <c r="Y539" s="801"/>
      <c r="Z539" s="801"/>
      <c r="AA539" s="801"/>
      <c r="AB539" s="801"/>
      <c r="AC539" s="824"/>
      <c r="AD539" s="824"/>
      <c r="AE539" s="824"/>
      <c r="AF539" s="824"/>
      <c r="AG539" s="824"/>
      <c r="AH539" s="824"/>
      <c r="AI539" s="824"/>
      <c r="AJ539" s="824"/>
      <c r="AK539" s="824"/>
      <c r="AL539" s="824"/>
      <c r="AM539" s="824"/>
      <c r="AN539" s="824"/>
      <c r="AO539" s="824"/>
      <c r="AP539" s="824"/>
      <c r="AQ539" s="824"/>
      <c r="AR539" s="824"/>
      <c r="AS539" s="824"/>
      <c r="AT539" s="824"/>
      <c r="AU539" s="824"/>
      <c r="AV539" s="824"/>
      <c r="AW539" s="824"/>
      <c r="AX539" s="824"/>
      <c r="AY539" s="824"/>
      <c r="AZ539" s="824"/>
    </row>
    <row r="540" spans="6:52" s="794" customFormat="1" ht="12">
      <c r="F540" s="795"/>
      <c r="G540" s="795"/>
      <c r="H540" s="795"/>
      <c r="I540" s="795"/>
      <c r="L540" s="795"/>
      <c r="M540" s="824"/>
      <c r="N540" s="800"/>
      <c r="O540" s="800"/>
      <c r="P540" s="800"/>
      <c r="Q540" s="800"/>
      <c r="R540" s="800"/>
      <c r="S540" s="801"/>
      <c r="T540" s="801"/>
      <c r="U540" s="801"/>
      <c r="V540" s="801"/>
      <c r="W540" s="801"/>
      <c r="X540" s="801"/>
      <c r="Y540" s="801"/>
      <c r="Z540" s="801"/>
      <c r="AA540" s="801"/>
      <c r="AB540" s="801"/>
      <c r="AC540" s="824"/>
      <c r="AD540" s="824"/>
      <c r="AE540" s="824"/>
      <c r="AF540" s="824"/>
      <c r="AG540" s="824"/>
      <c r="AH540" s="824"/>
      <c r="AI540" s="824"/>
      <c r="AJ540" s="824"/>
      <c r="AK540" s="824"/>
      <c r="AL540" s="824"/>
      <c r="AM540" s="824"/>
      <c r="AN540" s="824"/>
      <c r="AO540" s="824"/>
      <c r="AP540" s="824"/>
      <c r="AQ540" s="824"/>
      <c r="AR540" s="824"/>
      <c r="AS540" s="824"/>
      <c r="AT540" s="824"/>
      <c r="AU540" s="824"/>
      <c r="AV540" s="824"/>
      <c r="AW540" s="824"/>
      <c r="AX540" s="824"/>
      <c r="AY540" s="824"/>
      <c r="AZ540" s="824"/>
    </row>
    <row r="541" spans="6:52" s="794" customFormat="1" ht="12">
      <c r="F541" s="795"/>
      <c r="G541" s="795"/>
      <c r="H541" s="795"/>
      <c r="I541" s="795"/>
      <c r="L541" s="795"/>
      <c r="M541" s="824"/>
      <c r="N541" s="800"/>
      <c r="O541" s="800"/>
      <c r="P541" s="800"/>
      <c r="Q541" s="800"/>
      <c r="R541" s="800"/>
      <c r="S541" s="801"/>
      <c r="T541" s="801"/>
      <c r="U541" s="801"/>
      <c r="V541" s="801"/>
      <c r="W541" s="801"/>
      <c r="X541" s="801"/>
      <c r="Y541" s="801"/>
      <c r="Z541" s="801"/>
      <c r="AA541" s="801"/>
      <c r="AB541" s="801"/>
      <c r="AC541" s="824"/>
      <c r="AD541" s="824"/>
      <c r="AE541" s="824"/>
      <c r="AF541" s="824"/>
      <c r="AG541" s="824"/>
      <c r="AH541" s="824"/>
      <c r="AI541" s="824"/>
      <c r="AJ541" s="824"/>
      <c r="AK541" s="824"/>
      <c r="AL541" s="824"/>
      <c r="AM541" s="824"/>
      <c r="AN541" s="824"/>
      <c r="AO541" s="824"/>
      <c r="AP541" s="824"/>
      <c r="AQ541" s="824"/>
      <c r="AR541" s="824"/>
      <c r="AS541" s="824"/>
      <c r="AT541" s="824"/>
      <c r="AU541" s="824"/>
      <c r="AV541" s="824"/>
      <c r="AW541" s="824"/>
      <c r="AX541" s="824"/>
      <c r="AY541" s="824"/>
      <c r="AZ541" s="824"/>
    </row>
    <row r="542" spans="6:52" s="794" customFormat="1" ht="12">
      <c r="F542" s="795"/>
      <c r="G542" s="795"/>
      <c r="H542" s="795"/>
      <c r="I542" s="795"/>
      <c r="L542" s="795"/>
      <c r="M542" s="824"/>
      <c r="N542" s="800"/>
      <c r="O542" s="800"/>
      <c r="P542" s="800"/>
      <c r="Q542" s="800"/>
      <c r="R542" s="800"/>
      <c r="S542" s="801"/>
      <c r="T542" s="801"/>
      <c r="U542" s="801"/>
      <c r="V542" s="801"/>
      <c r="W542" s="801"/>
      <c r="X542" s="801"/>
      <c r="Y542" s="801"/>
      <c r="Z542" s="801"/>
      <c r="AA542" s="801"/>
      <c r="AB542" s="801"/>
      <c r="AC542" s="824"/>
      <c r="AD542" s="824"/>
      <c r="AE542" s="824"/>
      <c r="AF542" s="824"/>
      <c r="AG542" s="824"/>
      <c r="AH542" s="824"/>
      <c r="AI542" s="824"/>
      <c r="AJ542" s="824"/>
      <c r="AK542" s="824"/>
      <c r="AL542" s="824"/>
      <c r="AM542" s="824"/>
      <c r="AN542" s="824"/>
      <c r="AO542" s="824"/>
      <c r="AP542" s="824"/>
      <c r="AQ542" s="824"/>
      <c r="AR542" s="824"/>
      <c r="AS542" s="824"/>
      <c r="AT542" s="824"/>
      <c r="AU542" s="824"/>
      <c r="AV542" s="824"/>
      <c r="AW542" s="824"/>
      <c r="AX542" s="824"/>
      <c r="AY542" s="824"/>
      <c r="AZ542" s="824"/>
    </row>
    <row r="543" spans="6:52" s="794" customFormat="1" ht="12">
      <c r="F543" s="795"/>
      <c r="G543" s="795"/>
      <c r="H543" s="795"/>
      <c r="I543" s="795"/>
      <c r="L543" s="795"/>
      <c r="M543" s="824"/>
      <c r="N543" s="800"/>
      <c r="O543" s="800"/>
      <c r="P543" s="800"/>
      <c r="Q543" s="800"/>
      <c r="R543" s="800"/>
      <c r="S543" s="801"/>
      <c r="T543" s="801"/>
      <c r="U543" s="801"/>
      <c r="V543" s="801"/>
      <c r="W543" s="801"/>
      <c r="X543" s="801"/>
      <c r="Y543" s="801"/>
      <c r="Z543" s="801"/>
      <c r="AA543" s="801"/>
      <c r="AB543" s="801"/>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4"/>
    </row>
    <row r="544" spans="6:52" s="794" customFormat="1" ht="12">
      <c r="F544" s="795"/>
      <c r="G544" s="795"/>
      <c r="H544" s="795"/>
      <c r="I544" s="795"/>
      <c r="L544" s="795"/>
      <c r="M544" s="824"/>
      <c r="N544" s="800"/>
      <c r="O544" s="800"/>
      <c r="P544" s="800"/>
      <c r="Q544" s="800"/>
      <c r="R544" s="800"/>
      <c r="S544" s="801"/>
      <c r="T544" s="801"/>
      <c r="U544" s="801"/>
      <c r="V544" s="801"/>
      <c r="W544" s="801"/>
      <c r="X544" s="801"/>
      <c r="Y544" s="801"/>
      <c r="Z544" s="801"/>
      <c r="AA544" s="801"/>
      <c r="AB544" s="801"/>
      <c r="AC544" s="824"/>
      <c r="AD544" s="824"/>
      <c r="AE544" s="824"/>
      <c r="AF544" s="824"/>
      <c r="AG544" s="824"/>
      <c r="AH544" s="824"/>
      <c r="AI544" s="824"/>
      <c r="AJ544" s="824"/>
      <c r="AK544" s="824"/>
      <c r="AL544" s="824"/>
      <c r="AM544" s="824"/>
      <c r="AN544" s="824"/>
      <c r="AO544" s="824"/>
      <c r="AP544" s="824"/>
      <c r="AQ544" s="824"/>
      <c r="AR544" s="824"/>
      <c r="AS544" s="824"/>
      <c r="AT544" s="824"/>
      <c r="AU544" s="824"/>
      <c r="AV544" s="824"/>
      <c r="AW544" s="824"/>
      <c r="AX544" s="824"/>
      <c r="AY544" s="824"/>
      <c r="AZ544" s="824"/>
    </row>
    <row r="545" spans="6:52" s="794" customFormat="1" ht="12">
      <c r="F545" s="795"/>
      <c r="G545" s="795"/>
      <c r="H545" s="795"/>
      <c r="I545" s="795"/>
      <c r="L545" s="795"/>
      <c r="M545" s="824"/>
      <c r="N545" s="800"/>
      <c r="O545" s="800"/>
      <c r="P545" s="800"/>
      <c r="Q545" s="800"/>
      <c r="R545" s="800"/>
      <c r="S545" s="801"/>
      <c r="T545" s="801"/>
      <c r="U545" s="801"/>
      <c r="V545" s="801"/>
      <c r="W545" s="801"/>
      <c r="X545" s="801"/>
      <c r="Y545" s="801"/>
      <c r="Z545" s="801"/>
      <c r="AA545" s="801"/>
      <c r="AB545" s="801"/>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4"/>
    </row>
    <row r="546" spans="6:52" s="794" customFormat="1" ht="12">
      <c r="F546" s="795"/>
      <c r="G546" s="795"/>
      <c r="H546" s="795"/>
      <c r="I546" s="795"/>
      <c r="L546" s="795"/>
      <c r="M546" s="824"/>
      <c r="N546" s="800"/>
      <c r="O546" s="800"/>
      <c r="P546" s="800"/>
      <c r="Q546" s="800"/>
      <c r="R546" s="800"/>
      <c r="S546" s="801"/>
      <c r="T546" s="801"/>
      <c r="U546" s="801"/>
      <c r="V546" s="801"/>
      <c r="W546" s="801"/>
      <c r="X546" s="801"/>
      <c r="Y546" s="801"/>
      <c r="Z546" s="801"/>
      <c r="AA546" s="801"/>
      <c r="AB546" s="801"/>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4"/>
    </row>
    <row r="547" spans="6:52" s="794" customFormat="1" ht="12">
      <c r="F547" s="795"/>
      <c r="G547" s="795"/>
      <c r="H547" s="795"/>
      <c r="I547" s="795"/>
      <c r="L547" s="795"/>
      <c r="M547" s="824"/>
      <c r="N547" s="800"/>
      <c r="O547" s="800"/>
      <c r="P547" s="800"/>
      <c r="Q547" s="800"/>
      <c r="R547" s="800"/>
      <c r="S547" s="801"/>
      <c r="T547" s="801"/>
      <c r="U547" s="801"/>
      <c r="V547" s="801"/>
      <c r="W547" s="801"/>
      <c r="X547" s="801"/>
      <c r="Y547" s="801"/>
      <c r="Z547" s="801"/>
      <c r="AA547" s="801"/>
      <c r="AB547" s="801"/>
      <c r="AC547" s="824"/>
      <c r="AD547" s="824"/>
      <c r="AE547" s="824"/>
      <c r="AF547" s="824"/>
      <c r="AG547" s="824"/>
      <c r="AH547" s="824"/>
      <c r="AI547" s="824"/>
      <c r="AJ547" s="824"/>
      <c r="AK547" s="824"/>
      <c r="AL547" s="824"/>
      <c r="AM547" s="824"/>
      <c r="AN547" s="824"/>
      <c r="AO547" s="824"/>
      <c r="AP547" s="824"/>
      <c r="AQ547" s="824"/>
      <c r="AR547" s="824"/>
      <c r="AS547" s="824"/>
      <c r="AT547" s="824"/>
      <c r="AU547" s="824"/>
      <c r="AV547" s="824"/>
      <c r="AW547" s="824"/>
      <c r="AX547" s="824"/>
      <c r="AY547" s="824"/>
      <c r="AZ547" s="824"/>
    </row>
    <row r="548" spans="6:52" s="794" customFormat="1" ht="12">
      <c r="F548" s="795"/>
      <c r="G548" s="795"/>
      <c r="H548" s="795"/>
      <c r="I548" s="795"/>
      <c r="L548" s="795"/>
      <c r="M548" s="824"/>
      <c r="N548" s="800"/>
      <c r="O548" s="800"/>
      <c r="P548" s="800"/>
      <c r="Q548" s="800"/>
      <c r="R548" s="800"/>
      <c r="S548" s="801"/>
      <c r="T548" s="801"/>
      <c r="U548" s="801"/>
      <c r="V548" s="801"/>
      <c r="W548" s="801"/>
      <c r="X548" s="801"/>
      <c r="Y548" s="801"/>
      <c r="Z548" s="801"/>
      <c r="AA548" s="801"/>
      <c r="AB548" s="801"/>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4"/>
    </row>
    <row r="549" spans="6:52" s="794" customFormat="1" ht="12">
      <c r="F549" s="795"/>
      <c r="G549" s="795"/>
      <c r="H549" s="795"/>
      <c r="I549" s="795"/>
      <c r="L549" s="795"/>
      <c r="M549" s="824"/>
      <c r="N549" s="800"/>
      <c r="O549" s="800"/>
      <c r="P549" s="800"/>
      <c r="Q549" s="800"/>
      <c r="R549" s="800"/>
      <c r="S549" s="801"/>
      <c r="T549" s="801"/>
      <c r="U549" s="801"/>
      <c r="V549" s="801"/>
      <c r="W549" s="801"/>
      <c r="X549" s="801"/>
      <c r="Y549" s="801"/>
      <c r="Z549" s="801"/>
      <c r="AA549" s="801"/>
      <c r="AB549" s="801"/>
      <c r="AC549" s="824"/>
      <c r="AD549" s="824"/>
      <c r="AE549" s="824"/>
      <c r="AF549" s="824"/>
      <c r="AG549" s="824"/>
      <c r="AH549" s="824"/>
      <c r="AI549" s="824"/>
      <c r="AJ549" s="824"/>
      <c r="AK549" s="824"/>
      <c r="AL549" s="824"/>
      <c r="AM549" s="824"/>
      <c r="AN549" s="824"/>
      <c r="AO549" s="824"/>
      <c r="AP549" s="824"/>
      <c r="AQ549" s="824"/>
      <c r="AR549" s="824"/>
      <c r="AS549" s="824"/>
      <c r="AT549" s="824"/>
      <c r="AU549" s="824"/>
      <c r="AV549" s="824"/>
      <c r="AW549" s="824"/>
      <c r="AX549" s="824"/>
      <c r="AY549" s="824"/>
      <c r="AZ549" s="824"/>
    </row>
    <row r="550" spans="6:52" s="794" customFormat="1" ht="12">
      <c r="F550" s="795"/>
      <c r="G550" s="795"/>
      <c r="H550" s="795"/>
      <c r="I550" s="795"/>
      <c r="L550" s="795"/>
      <c r="M550" s="824"/>
      <c r="N550" s="800"/>
      <c r="O550" s="800"/>
      <c r="P550" s="800"/>
      <c r="Q550" s="800"/>
      <c r="R550" s="800"/>
      <c r="S550" s="801"/>
      <c r="T550" s="801"/>
      <c r="U550" s="801"/>
      <c r="V550" s="801"/>
      <c r="W550" s="801"/>
      <c r="X550" s="801"/>
      <c r="Y550" s="801"/>
      <c r="Z550" s="801"/>
      <c r="AA550" s="801"/>
      <c r="AB550" s="801"/>
      <c r="AC550" s="824"/>
      <c r="AD550" s="824"/>
      <c r="AE550" s="824"/>
      <c r="AF550" s="824"/>
      <c r="AG550" s="824"/>
      <c r="AH550" s="824"/>
      <c r="AI550" s="824"/>
      <c r="AJ550" s="824"/>
      <c r="AK550" s="824"/>
      <c r="AL550" s="824"/>
      <c r="AM550" s="824"/>
      <c r="AN550" s="824"/>
      <c r="AO550" s="824"/>
      <c r="AP550" s="824"/>
      <c r="AQ550" s="824"/>
      <c r="AR550" s="824"/>
      <c r="AS550" s="824"/>
      <c r="AT550" s="824"/>
      <c r="AU550" s="824"/>
      <c r="AV550" s="824"/>
      <c r="AW550" s="824"/>
      <c r="AX550" s="824"/>
      <c r="AY550" s="824"/>
      <c r="AZ550" s="824"/>
    </row>
    <row r="551" spans="6:52" s="794" customFormat="1" ht="12">
      <c r="F551" s="795"/>
      <c r="G551" s="795"/>
      <c r="H551" s="795"/>
      <c r="I551" s="795"/>
      <c r="L551" s="795"/>
      <c r="M551" s="824"/>
      <c r="N551" s="800"/>
      <c r="O551" s="800"/>
      <c r="P551" s="800"/>
      <c r="Q551" s="800"/>
      <c r="R551" s="800"/>
      <c r="S551" s="801"/>
      <c r="T551" s="801"/>
      <c r="U551" s="801"/>
      <c r="V551" s="801"/>
      <c r="W551" s="801"/>
      <c r="X551" s="801"/>
      <c r="Y551" s="801"/>
      <c r="Z551" s="801"/>
      <c r="AA551" s="801"/>
      <c r="AB551" s="801"/>
      <c r="AC551" s="824"/>
      <c r="AD551" s="824"/>
      <c r="AE551" s="824"/>
      <c r="AF551" s="824"/>
      <c r="AG551" s="824"/>
      <c r="AH551" s="824"/>
      <c r="AI551" s="824"/>
      <c r="AJ551" s="824"/>
      <c r="AK551" s="824"/>
      <c r="AL551" s="824"/>
      <c r="AM551" s="824"/>
      <c r="AN551" s="824"/>
      <c r="AO551" s="824"/>
      <c r="AP551" s="824"/>
      <c r="AQ551" s="824"/>
      <c r="AR551" s="824"/>
      <c r="AS551" s="824"/>
      <c r="AT551" s="824"/>
      <c r="AU551" s="824"/>
      <c r="AV551" s="824"/>
      <c r="AW551" s="824"/>
      <c r="AX551" s="824"/>
      <c r="AY551" s="824"/>
      <c r="AZ551" s="824"/>
    </row>
    <row r="552" spans="6:52" s="794" customFormat="1" ht="12">
      <c r="F552" s="795"/>
      <c r="G552" s="795"/>
      <c r="H552" s="795"/>
      <c r="I552" s="795"/>
      <c r="L552" s="795"/>
      <c r="M552" s="824"/>
      <c r="N552" s="800"/>
      <c r="O552" s="800"/>
      <c r="P552" s="800"/>
      <c r="Q552" s="800"/>
      <c r="R552" s="800"/>
      <c r="S552" s="801"/>
      <c r="T552" s="801"/>
      <c r="U552" s="801"/>
      <c r="V552" s="801"/>
      <c r="W552" s="801"/>
      <c r="X552" s="801"/>
      <c r="Y552" s="801"/>
      <c r="Z552" s="801"/>
      <c r="AA552" s="801"/>
      <c r="AB552" s="801"/>
      <c r="AC552" s="824"/>
      <c r="AD552" s="824"/>
      <c r="AE552" s="824"/>
      <c r="AF552" s="824"/>
      <c r="AG552" s="824"/>
      <c r="AH552" s="824"/>
      <c r="AI552" s="824"/>
      <c r="AJ552" s="824"/>
      <c r="AK552" s="824"/>
      <c r="AL552" s="824"/>
      <c r="AM552" s="824"/>
      <c r="AN552" s="824"/>
      <c r="AO552" s="824"/>
      <c r="AP552" s="824"/>
      <c r="AQ552" s="824"/>
      <c r="AR552" s="824"/>
      <c r="AS552" s="824"/>
      <c r="AT552" s="824"/>
      <c r="AU552" s="824"/>
      <c r="AV552" s="824"/>
      <c r="AW552" s="824"/>
      <c r="AX552" s="824"/>
      <c r="AY552" s="824"/>
      <c r="AZ552" s="824"/>
    </row>
    <row r="553" spans="6:52" s="794" customFormat="1" ht="12">
      <c r="F553" s="795"/>
      <c r="G553" s="795"/>
      <c r="H553" s="795"/>
      <c r="I553" s="795"/>
      <c r="L553" s="795"/>
      <c r="M553" s="824"/>
      <c r="N553" s="800"/>
      <c r="O553" s="800"/>
      <c r="P553" s="800"/>
      <c r="Q553" s="800"/>
      <c r="R553" s="800"/>
      <c r="S553" s="801"/>
      <c r="T553" s="801"/>
      <c r="U553" s="801"/>
      <c r="V553" s="801"/>
      <c r="W553" s="801"/>
      <c r="X553" s="801"/>
      <c r="Y553" s="801"/>
      <c r="Z553" s="801"/>
      <c r="AA553" s="801"/>
      <c r="AB553" s="801"/>
      <c r="AC553" s="824"/>
      <c r="AD553" s="824"/>
      <c r="AE553" s="824"/>
      <c r="AF553" s="824"/>
      <c r="AG553" s="824"/>
      <c r="AH553" s="824"/>
      <c r="AI553" s="824"/>
      <c r="AJ553" s="824"/>
      <c r="AK553" s="824"/>
      <c r="AL553" s="824"/>
      <c r="AM553" s="824"/>
      <c r="AN553" s="824"/>
      <c r="AO553" s="824"/>
      <c r="AP553" s="824"/>
      <c r="AQ553" s="824"/>
      <c r="AR553" s="824"/>
      <c r="AS553" s="824"/>
      <c r="AT553" s="824"/>
      <c r="AU553" s="824"/>
      <c r="AV553" s="824"/>
      <c r="AW553" s="824"/>
      <c r="AX553" s="824"/>
      <c r="AY553" s="824"/>
      <c r="AZ553" s="824"/>
    </row>
    <row r="554" spans="6:52" s="794" customFormat="1" ht="12">
      <c r="F554" s="795"/>
      <c r="G554" s="795"/>
      <c r="H554" s="795"/>
      <c r="I554" s="795"/>
      <c r="L554" s="795"/>
      <c r="M554" s="824"/>
      <c r="N554" s="800"/>
      <c r="O554" s="800"/>
      <c r="P554" s="800"/>
      <c r="Q554" s="800"/>
      <c r="R554" s="800"/>
      <c r="S554" s="801"/>
      <c r="T554" s="801"/>
      <c r="U554" s="801"/>
      <c r="V554" s="801"/>
      <c r="W554" s="801"/>
      <c r="X554" s="801"/>
      <c r="Y554" s="801"/>
      <c r="Z554" s="801"/>
      <c r="AA554" s="801"/>
      <c r="AB554" s="801"/>
      <c r="AC554" s="824"/>
      <c r="AD554" s="824"/>
      <c r="AE554" s="824"/>
      <c r="AF554" s="824"/>
      <c r="AG554" s="824"/>
      <c r="AH554" s="824"/>
      <c r="AI554" s="824"/>
      <c r="AJ554" s="824"/>
      <c r="AK554" s="824"/>
      <c r="AL554" s="824"/>
      <c r="AM554" s="824"/>
      <c r="AN554" s="824"/>
      <c r="AO554" s="824"/>
      <c r="AP554" s="824"/>
      <c r="AQ554" s="824"/>
      <c r="AR554" s="824"/>
      <c r="AS554" s="824"/>
      <c r="AT554" s="824"/>
      <c r="AU554" s="824"/>
      <c r="AV554" s="824"/>
      <c r="AW554" s="824"/>
      <c r="AX554" s="824"/>
      <c r="AY554" s="824"/>
      <c r="AZ554" s="824"/>
    </row>
    <row r="555" spans="6:52" s="794" customFormat="1" ht="12">
      <c r="F555" s="795"/>
      <c r="G555" s="795"/>
      <c r="H555" s="795"/>
      <c r="I555" s="795"/>
      <c r="L555" s="795"/>
      <c r="M555" s="824"/>
      <c r="N555" s="800"/>
      <c r="O555" s="800"/>
      <c r="P555" s="800"/>
      <c r="Q555" s="800"/>
      <c r="R555" s="800"/>
      <c r="S555" s="801"/>
      <c r="T555" s="801"/>
      <c r="U555" s="801"/>
      <c r="V555" s="801"/>
      <c r="W555" s="801"/>
      <c r="X555" s="801"/>
      <c r="Y555" s="801"/>
      <c r="Z555" s="801"/>
      <c r="AA555" s="801"/>
      <c r="AB555" s="801"/>
      <c r="AC555" s="824"/>
      <c r="AD555" s="824"/>
      <c r="AE555" s="824"/>
      <c r="AF555" s="824"/>
      <c r="AG555" s="824"/>
      <c r="AH555" s="824"/>
      <c r="AI555" s="824"/>
      <c r="AJ555" s="824"/>
      <c r="AK555" s="824"/>
      <c r="AL555" s="824"/>
      <c r="AM555" s="824"/>
      <c r="AN555" s="824"/>
      <c r="AO555" s="824"/>
      <c r="AP555" s="824"/>
      <c r="AQ555" s="824"/>
      <c r="AR555" s="824"/>
      <c r="AS555" s="824"/>
      <c r="AT555" s="824"/>
      <c r="AU555" s="824"/>
      <c r="AV555" s="824"/>
      <c r="AW555" s="824"/>
      <c r="AX555" s="824"/>
      <c r="AY555" s="824"/>
      <c r="AZ555" s="824"/>
    </row>
    <row r="556" spans="6:52" s="794" customFormat="1" ht="12">
      <c r="F556" s="795"/>
      <c r="G556" s="795"/>
      <c r="H556" s="795"/>
      <c r="I556" s="795"/>
      <c r="L556" s="795"/>
      <c r="M556" s="824"/>
      <c r="N556" s="800"/>
      <c r="O556" s="800"/>
      <c r="P556" s="800"/>
      <c r="Q556" s="800"/>
      <c r="R556" s="800"/>
      <c r="S556" s="801"/>
      <c r="T556" s="801"/>
      <c r="U556" s="801"/>
      <c r="V556" s="801"/>
      <c r="W556" s="801"/>
      <c r="X556" s="801"/>
      <c r="Y556" s="801"/>
      <c r="Z556" s="801"/>
      <c r="AA556" s="801"/>
      <c r="AB556" s="801"/>
      <c r="AC556" s="824"/>
      <c r="AD556" s="824"/>
      <c r="AE556" s="824"/>
      <c r="AF556" s="824"/>
      <c r="AG556" s="824"/>
      <c r="AH556" s="824"/>
      <c r="AI556" s="824"/>
      <c r="AJ556" s="824"/>
      <c r="AK556" s="824"/>
      <c r="AL556" s="824"/>
      <c r="AM556" s="824"/>
      <c r="AN556" s="824"/>
      <c r="AO556" s="824"/>
      <c r="AP556" s="824"/>
      <c r="AQ556" s="824"/>
      <c r="AR556" s="824"/>
      <c r="AS556" s="824"/>
      <c r="AT556" s="824"/>
      <c r="AU556" s="824"/>
      <c r="AV556" s="824"/>
      <c r="AW556" s="824"/>
      <c r="AX556" s="824"/>
      <c r="AY556" s="824"/>
      <c r="AZ556" s="824"/>
    </row>
    <row r="557" spans="6:52" s="794" customFormat="1" ht="12">
      <c r="F557" s="795"/>
      <c r="G557" s="795"/>
      <c r="H557" s="795"/>
      <c r="I557" s="795"/>
      <c r="L557" s="795"/>
      <c r="M557" s="824"/>
      <c r="N557" s="800"/>
      <c r="O557" s="800"/>
      <c r="P557" s="800"/>
      <c r="Q557" s="800"/>
      <c r="R557" s="800"/>
      <c r="S557" s="801"/>
      <c r="T557" s="801"/>
      <c r="U557" s="801"/>
      <c r="V557" s="801"/>
      <c r="W557" s="801"/>
      <c r="X557" s="801"/>
      <c r="Y557" s="801"/>
      <c r="Z557" s="801"/>
      <c r="AA557" s="801"/>
      <c r="AB557" s="801"/>
      <c r="AC557" s="824"/>
      <c r="AD557" s="824"/>
      <c r="AE557" s="824"/>
      <c r="AF557" s="824"/>
      <c r="AG557" s="824"/>
      <c r="AH557" s="824"/>
      <c r="AI557" s="824"/>
      <c r="AJ557" s="824"/>
      <c r="AK557" s="824"/>
      <c r="AL557" s="824"/>
      <c r="AM557" s="824"/>
      <c r="AN557" s="824"/>
      <c r="AO557" s="824"/>
      <c r="AP557" s="824"/>
      <c r="AQ557" s="824"/>
      <c r="AR557" s="824"/>
      <c r="AS557" s="824"/>
      <c r="AT557" s="824"/>
      <c r="AU557" s="824"/>
      <c r="AV557" s="824"/>
      <c r="AW557" s="824"/>
      <c r="AX557" s="824"/>
      <c r="AY557" s="824"/>
      <c r="AZ557" s="824"/>
    </row>
    <row r="558" spans="6:52" s="794" customFormat="1" ht="12">
      <c r="F558" s="795"/>
      <c r="G558" s="795"/>
      <c r="H558" s="795"/>
      <c r="I558" s="795"/>
      <c r="L558" s="795"/>
      <c r="M558" s="824"/>
      <c r="N558" s="800"/>
      <c r="O558" s="800"/>
      <c r="P558" s="800"/>
      <c r="Q558" s="800"/>
      <c r="R558" s="800"/>
      <c r="S558" s="801"/>
      <c r="T558" s="801"/>
      <c r="U558" s="801"/>
      <c r="V558" s="801"/>
      <c r="W558" s="801"/>
      <c r="X558" s="801"/>
      <c r="Y558" s="801"/>
      <c r="Z558" s="801"/>
      <c r="AA558" s="801"/>
      <c r="AB558" s="801"/>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4"/>
      <c r="AZ558" s="824"/>
    </row>
    <row r="559" spans="6:52" s="794" customFormat="1" ht="12">
      <c r="F559" s="795"/>
      <c r="G559" s="795"/>
      <c r="H559" s="795"/>
      <c r="I559" s="795"/>
      <c r="L559" s="795"/>
      <c r="M559" s="824"/>
      <c r="N559" s="800"/>
      <c r="O559" s="800"/>
      <c r="P559" s="800"/>
      <c r="Q559" s="800"/>
      <c r="R559" s="800"/>
      <c r="S559" s="801"/>
      <c r="T559" s="801"/>
      <c r="U559" s="801"/>
      <c r="V559" s="801"/>
      <c r="W559" s="801"/>
      <c r="X559" s="801"/>
      <c r="Y559" s="801"/>
      <c r="Z559" s="801"/>
      <c r="AA559" s="801"/>
      <c r="AB559" s="801"/>
      <c r="AC559" s="824"/>
      <c r="AD559" s="824"/>
      <c r="AE559" s="824"/>
      <c r="AF559" s="824"/>
      <c r="AG559" s="824"/>
      <c r="AH559" s="824"/>
      <c r="AI559" s="824"/>
      <c r="AJ559" s="824"/>
      <c r="AK559" s="824"/>
      <c r="AL559" s="824"/>
      <c r="AM559" s="824"/>
      <c r="AN559" s="824"/>
      <c r="AO559" s="824"/>
      <c r="AP559" s="824"/>
      <c r="AQ559" s="824"/>
      <c r="AR559" s="824"/>
      <c r="AS559" s="824"/>
      <c r="AT559" s="824"/>
      <c r="AU559" s="824"/>
      <c r="AV559" s="824"/>
      <c r="AW559" s="824"/>
      <c r="AX559" s="824"/>
      <c r="AY559" s="824"/>
      <c r="AZ559" s="824"/>
    </row>
    <row r="560" spans="6:52" s="794" customFormat="1" ht="12">
      <c r="F560" s="795"/>
      <c r="G560" s="795"/>
      <c r="H560" s="795"/>
      <c r="I560" s="795"/>
      <c r="L560" s="795"/>
      <c r="M560" s="824"/>
      <c r="N560" s="800"/>
      <c r="O560" s="800"/>
      <c r="P560" s="800"/>
      <c r="Q560" s="800"/>
      <c r="R560" s="800"/>
      <c r="S560" s="801"/>
      <c r="T560" s="801"/>
      <c r="U560" s="801"/>
      <c r="V560" s="801"/>
      <c r="W560" s="801"/>
      <c r="X560" s="801"/>
      <c r="Y560" s="801"/>
      <c r="Z560" s="801"/>
      <c r="AA560" s="801"/>
      <c r="AB560" s="801"/>
      <c r="AC560" s="824"/>
      <c r="AD560" s="824"/>
      <c r="AE560" s="824"/>
      <c r="AF560" s="824"/>
      <c r="AG560" s="824"/>
      <c r="AH560" s="824"/>
      <c r="AI560" s="824"/>
      <c r="AJ560" s="824"/>
      <c r="AK560" s="824"/>
      <c r="AL560" s="824"/>
      <c r="AM560" s="824"/>
      <c r="AN560" s="824"/>
      <c r="AO560" s="824"/>
      <c r="AP560" s="824"/>
      <c r="AQ560" s="824"/>
      <c r="AR560" s="824"/>
      <c r="AS560" s="824"/>
      <c r="AT560" s="824"/>
      <c r="AU560" s="824"/>
      <c r="AV560" s="824"/>
      <c r="AW560" s="824"/>
      <c r="AX560" s="824"/>
      <c r="AY560" s="824"/>
      <c r="AZ560" s="824"/>
    </row>
    <row r="561" spans="6:52" s="794" customFormat="1" ht="12">
      <c r="F561" s="795"/>
      <c r="G561" s="795"/>
      <c r="H561" s="795"/>
      <c r="I561" s="795"/>
      <c r="L561" s="795"/>
      <c r="M561" s="824"/>
      <c r="N561" s="800"/>
      <c r="O561" s="800"/>
      <c r="P561" s="800"/>
      <c r="Q561" s="800"/>
      <c r="R561" s="800"/>
      <c r="S561" s="801"/>
      <c r="T561" s="801"/>
      <c r="U561" s="801"/>
      <c r="V561" s="801"/>
      <c r="W561" s="801"/>
      <c r="X561" s="801"/>
      <c r="Y561" s="801"/>
      <c r="Z561" s="801"/>
      <c r="AA561" s="801"/>
      <c r="AB561" s="801"/>
      <c r="AC561" s="824"/>
      <c r="AD561" s="824"/>
      <c r="AE561" s="824"/>
      <c r="AF561" s="824"/>
      <c r="AG561" s="824"/>
      <c r="AH561" s="824"/>
      <c r="AI561" s="824"/>
      <c r="AJ561" s="824"/>
      <c r="AK561" s="824"/>
      <c r="AL561" s="824"/>
      <c r="AM561" s="824"/>
      <c r="AN561" s="824"/>
      <c r="AO561" s="824"/>
      <c r="AP561" s="824"/>
      <c r="AQ561" s="824"/>
      <c r="AR561" s="824"/>
      <c r="AS561" s="824"/>
      <c r="AT561" s="824"/>
      <c r="AU561" s="824"/>
      <c r="AV561" s="824"/>
      <c r="AW561" s="824"/>
      <c r="AX561" s="824"/>
      <c r="AY561" s="824"/>
      <c r="AZ561" s="824"/>
    </row>
    <row r="562" spans="6:52" s="794" customFormat="1" ht="12">
      <c r="F562" s="795"/>
      <c r="G562" s="795"/>
      <c r="H562" s="795"/>
      <c r="I562" s="795"/>
      <c r="L562" s="795"/>
      <c r="M562" s="824"/>
      <c r="N562" s="800"/>
      <c r="O562" s="800"/>
      <c r="P562" s="800"/>
      <c r="Q562" s="800"/>
      <c r="R562" s="800"/>
      <c r="S562" s="801"/>
      <c r="T562" s="801"/>
      <c r="U562" s="801"/>
      <c r="V562" s="801"/>
      <c r="W562" s="801"/>
      <c r="X562" s="801"/>
      <c r="Y562" s="801"/>
      <c r="Z562" s="801"/>
      <c r="AA562" s="801"/>
      <c r="AB562" s="801"/>
      <c r="AC562" s="824"/>
      <c r="AD562" s="824"/>
      <c r="AE562" s="824"/>
      <c r="AF562" s="824"/>
      <c r="AG562" s="824"/>
      <c r="AH562" s="824"/>
      <c r="AI562" s="824"/>
      <c r="AJ562" s="824"/>
      <c r="AK562" s="824"/>
      <c r="AL562" s="824"/>
      <c r="AM562" s="824"/>
      <c r="AN562" s="824"/>
      <c r="AO562" s="824"/>
      <c r="AP562" s="824"/>
      <c r="AQ562" s="824"/>
      <c r="AR562" s="824"/>
      <c r="AS562" s="824"/>
      <c r="AT562" s="824"/>
      <c r="AU562" s="824"/>
      <c r="AV562" s="824"/>
      <c r="AW562" s="824"/>
      <c r="AX562" s="824"/>
      <c r="AY562" s="824"/>
      <c r="AZ562" s="824"/>
    </row>
    <row r="563" spans="6:52" s="794" customFormat="1" ht="12">
      <c r="F563" s="795"/>
      <c r="G563" s="795"/>
      <c r="H563" s="795"/>
      <c r="I563" s="795"/>
      <c r="L563" s="795"/>
      <c r="M563" s="824"/>
      <c r="N563" s="800"/>
      <c r="O563" s="800"/>
      <c r="P563" s="800"/>
      <c r="Q563" s="800"/>
      <c r="R563" s="800"/>
      <c r="S563" s="801"/>
      <c r="T563" s="801"/>
      <c r="U563" s="801"/>
      <c r="V563" s="801"/>
      <c r="W563" s="801"/>
      <c r="X563" s="801"/>
      <c r="Y563" s="801"/>
      <c r="Z563" s="801"/>
      <c r="AA563" s="801"/>
      <c r="AB563" s="801"/>
      <c r="AC563" s="824"/>
      <c r="AD563" s="824"/>
      <c r="AE563" s="824"/>
      <c r="AF563" s="824"/>
      <c r="AG563" s="824"/>
      <c r="AH563" s="824"/>
      <c r="AI563" s="824"/>
      <c r="AJ563" s="824"/>
      <c r="AK563" s="824"/>
      <c r="AL563" s="824"/>
      <c r="AM563" s="824"/>
      <c r="AN563" s="824"/>
      <c r="AO563" s="824"/>
      <c r="AP563" s="824"/>
      <c r="AQ563" s="824"/>
      <c r="AR563" s="824"/>
      <c r="AS563" s="824"/>
      <c r="AT563" s="824"/>
      <c r="AU563" s="824"/>
      <c r="AV563" s="824"/>
      <c r="AW563" s="824"/>
      <c r="AX563" s="824"/>
      <c r="AY563" s="824"/>
      <c r="AZ563" s="824"/>
    </row>
    <row r="564" spans="6:52" s="794" customFormat="1" ht="12">
      <c r="F564" s="795"/>
      <c r="G564" s="795"/>
      <c r="H564" s="795"/>
      <c r="I564" s="795"/>
      <c r="L564" s="795"/>
      <c r="M564" s="824"/>
      <c r="N564" s="800"/>
      <c r="O564" s="800"/>
      <c r="P564" s="800"/>
      <c r="Q564" s="800"/>
      <c r="R564" s="800"/>
      <c r="S564" s="801"/>
      <c r="T564" s="801"/>
      <c r="U564" s="801"/>
      <c r="V564" s="801"/>
      <c r="W564" s="801"/>
      <c r="X564" s="801"/>
      <c r="Y564" s="801"/>
      <c r="Z564" s="801"/>
      <c r="AA564" s="801"/>
      <c r="AB564" s="801"/>
      <c r="AC564" s="824"/>
      <c r="AD564" s="824"/>
      <c r="AE564" s="824"/>
      <c r="AF564" s="824"/>
      <c r="AG564" s="824"/>
      <c r="AH564" s="824"/>
      <c r="AI564" s="824"/>
      <c r="AJ564" s="824"/>
      <c r="AK564" s="824"/>
      <c r="AL564" s="824"/>
      <c r="AM564" s="824"/>
      <c r="AN564" s="824"/>
      <c r="AO564" s="824"/>
      <c r="AP564" s="824"/>
      <c r="AQ564" s="824"/>
      <c r="AR564" s="824"/>
      <c r="AS564" s="824"/>
      <c r="AT564" s="824"/>
      <c r="AU564" s="824"/>
      <c r="AV564" s="824"/>
      <c r="AW564" s="824"/>
      <c r="AX564" s="824"/>
      <c r="AY564" s="824"/>
      <c r="AZ564" s="824"/>
    </row>
    <row r="565" spans="6:52" s="794" customFormat="1" ht="12">
      <c r="F565" s="795"/>
      <c r="G565" s="795"/>
      <c r="H565" s="795"/>
      <c r="I565" s="795"/>
      <c r="L565" s="795"/>
      <c r="M565" s="824"/>
      <c r="N565" s="800"/>
      <c r="O565" s="800"/>
      <c r="P565" s="800"/>
      <c r="Q565" s="800"/>
      <c r="R565" s="800"/>
      <c r="S565" s="801"/>
      <c r="T565" s="801"/>
      <c r="U565" s="801"/>
      <c r="V565" s="801"/>
      <c r="W565" s="801"/>
      <c r="X565" s="801"/>
      <c r="Y565" s="801"/>
      <c r="Z565" s="801"/>
      <c r="AA565" s="801"/>
      <c r="AB565" s="801"/>
      <c r="AC565" s="824"/>
      <c r="AD565" s="824"/>
      <c r="AE565" s="824"/>
      <c r="AF565" s="824"/>
      <c r="AG565" s="824"/>
      <c r="AH565" s="824"/>
      <c r="AI565" s="824"/>
      <c r="AJ565" s="824"/>
      <c r="AK565" s="824"/>
      <c r="AL565" s="824"/>
      <c r="AM565" s="824"/>
      <c r="AN565" s="824"/>
      <c r="AO565" s="824"/>
      <c r="AP565" s="824"/>
      <c r="AQ565" s="824"/>
      <c r="AR565" s="824"/>
      <c r="AS565" s="824"/>
      <c r="AT565" s="824"/>
      <c r="AU565" s="824"/>
      <c r="AV565" s="824"/>
      <c r="AW565" s="824"/>
      <c r="AX565" s="824"/>
      <c r="AY565" s="824"/>
      <c r="AZ565" s="824"/>
    </row>
    <row r="566" spans="6:52" s="794" customFormat="1" ht="12">
      <c r="F566" s="795"/>
      <c r="G566" s="795"/>
      <c r="H566" s="795"/>
      <c r="I566" s="795"/>
      <c r="L566" s="795"/>
      <c r="M566" s="824"/>
      <c r="N566" s="800"/>
      <c r="O566" s="800"/>
      <c r="P566" s="800"/>
      <c r="Q566" s="800"/>
      <c r="R566" s="800"/>
      <c r="S566" s="801"/>
      <c r="T566" s="801"/>
      <c r="U566" s="801"/>
      <c r="V566" s="801"/>
      <c r="W566" s="801"/>
      <c r="X566" s="801"/>
      <c r="Y566" s="801"/>
      <c r="Z566" s="801"/>
      <c r="AA566" s="801"/>
      <c r="AB566" s="801"/>
      <c r="AC566" s="824"/>
      <c r="AD566" s="824"/>
      <c r="AE566" s="824"/>
      <c r="AF566" s="824"/>
      <c r="AG566" s="824"/>
      <c r="AH566" s="824"/>
      <c r="AI566" s="824"/>
      <c r="AJ566" s="824"/>
      <c r="AK566" s="824"/>
      <c r="AL566" s="824"/>
      <c r="AM566" s="824"/>
      <c r="AN566" s="824"/>
      <c r="AO566" s="824"/>
      <c r="AP566" s="824"/>
      <c r="AQ566" s="824"/>
      <c r="AR566" s="824"/>
      <c r="AS566" s="824"/>
      <c r="AT566" s="824"/>
      <c r="AU566" s="824"/>
      <c r="AV566" s="824"/>
      <c r="AW566" s="824"/>
      <c r="AX566" s="824"/>
      <c r="AY566" s="824"/>
      <c r="AZ566" s="824"/>
    </row>
    <row r="567" spans="6:52" s="794" customFormat="1" ht="12">
      <c r="F567" s="795"/>
      <c r="G567" s="795"/>
      <c r="H567" s="795"/>
      <c r="I567" s="795"/>
      <c r="L567" s="795"/>
      <c r="M567" s="824"/>
      <c r="N567" s="800"/>
      <c r="O567" s="800"/>
      <c r="P567" s="800"/>
      <c r="Q567" s="800"/>
      <c r="R567" s="800"/>
      <c r="S567" s="801"/>
      <c r="T567" s="801"/>
      <c r="U567" s="801"/>
      <c r="V567" s="801"/>
      <c r="W567" s="801"/>
      <c r="X567" s="801"/>
      <c r="Y567" s="801"/>
      <c r="Z567" s="801"/>
      <c r="AA567" s="801"/>
      <c r="AB567" s="801"/>
      <c r="AC567" s="824"/>
      <c r="AD567" s="824"/>
      <c r="AE567" s="824"/>
      <c r="AF567" s="824"/>
      <c r="AG567" s="824"/>
      <c r="AH567" s="824"/>
      <c r="AI567" s="824"/>
      <c r="AJ567" s="824"/>
      <c r="AK567" s="824"/>
      <c r="AL567" s="824"/>
      <c r="AM567" s="824"/>
      <c r="AN567" s="824"/>
      <c r="AO567" s="824"/>
      <c r="AP567" s="824"/>
      <c r="AQ567" s="824"/>
      <c r="AR567" s="824"/>
      <c r="AS567" s="824"/>
      <c r="AT567" s="824"/>
      <c r="AU567" s="824"/>
      <c r="AV567" s="824"/>
      <c r="AW567" s="824"/>
      <c r="AX567" s="824"/>
      <c r="AY567" s="824"/>
      <c r="AZ567" s="824"/>
    </row>
    <row r="568" spans="6:52" s="794" customFormat="1" ht="12">
      <c r="F568" s="795"/>
      <c r="G568" s="795"/>
      <c r="H568" s="795"/>
      <c r="I568" s="795"/>
      <c r="L568" s="795"/>
      <c r="M568" s="824"/>
      <c r="N568" s="800"/>
      <c r="O568" s="800"/>
      <c r="P568" s="800"/>
      <c r="Q568" s="800"/>
      <c r="R568" s="800"/>
      <c r="S568" s="801"/>
      <c r="T568" s="801"/>
      <c r="U568" s="801"/>
      <c r="V568" s="801"/>
      <c r="W568" s="801"/>
      <c r="X568" s="801"/>
      <c r="Y568" s="801"/>
      <c r="Z568" s="801"/>
      <c r="AA568" s="801"/>
      <c r="AB568" s="801"/>
      <c r="AC568" s="824"/>
      <c r="AD568" s="824"/>
      <c r="AE568" s="824"/>
      <c r="AF568" s="824"/>
      <c r="AG568" s="824"/>
      <c r="AH568" s="824"/>
      <c r="AI568" s="824"/>
      <c r="AJ568" s="824"/>
      <c r="AK568" s="824"/>
      <c r="AL568" s="824"/>
      <c r="AM568" s="824"/>
      <c r="AN568" s="824"/>
      <c r="AO568" s="824"/>
      <c r="AP568" s="824"/>
      <c r="AQ568" s="824"/>
      <c r="AR568" s="824"/>
      <c r="AS568" s="824"/>
      <c r="AT568" s="824"/>
      <c r="AU568" s="824"/>
      <c r="AV568" s="824"/>
      <c r="AW568" s="824"/>
      <c r="AX568" s="824"/>
      <c r="AY568" s="824"/>
      <c r="AZ568" s="824"/>
    </row>
    <row r="569" spans="6:52" s="794" customFormat="1" ht="12">
      <c r="F569" s="795"/>
      <c r="G569" s="795"/>
      <c r="H569" s="795"/>
      <c r="I569" s="795"/>
      <c r="L569" s="795"/>
      <c r="M569" s="824"/>
      <c r="N569" s="800"/>
      <c r="O569" s="800"/>
      <c r="P569" s="800"/>
      <c r="Q569" s="800"/>
      <c r="R569" s="800"/>
      <c r="S569" s="801"/>
      <c r="T569" s="801"/>
      <c r="U569" s="801"/>
      <c r="V569" s="801"/>
      <c r="W569" s="801"/>
      <c r="X569" s="801"/>
      <c r="Y569" s="801"/>
      <c r="Z569" s="801"/>
      <c r="AA569" s="801"/>
      <c r="AB569" s="801"/>
      <c r="AC569" s="824"/>
      <c r="AD569" s="824"/>
      <c r="AE569" s="824"/>
      <c r="AF569" s="824"/>
      <c r="AG569" s="824"/>
      <c r="AH569" s="824"/>
      <c r="AI569" s="824"/>
      <c r="AJ569" s="824"/>
      <c r="AK569" s="824"/>
      <c r="AL569" s="824"/>
      <c r="AM569" s="824"/>
      <c r="AN569" s="824"/>
      <c r="AO569" s="824"/>
      <c r="AP569" s="824"/>
      <c r="AQ569" s="824"/>
      <c r="AR569" s="824"/>
      <c r="AS569" s="824"/>
      <c r="AT569" s="824"/>
      <c r="AU569" s="824"/>
      <c r="AV569" s="824"/>
      <c r="AW569" s="824"/>
      <c r="AX569" s="824"/>
      <c r="AY569" s="824"/>
      <c r="AZ569" s="824"/>
    </row>
    <row r="570" spans="6:52" s="794" customFormat="1" ht="12">
      <c r="F570" s="795"/>
      <c r="G570" s="795"/>
      <c r="H570" s="795"/>
      <c r="I570" s="795"/>
      <c r="L570" s="795"/>
      <c r="M570" s="824"/>
      <c r="N570" s="800"/>
      <c r="O570" s="800"/>
      <c r="P570" s="800"/>
      <c r="Q570" s="800"/>
      <c r="R570" s="800"/>
      <c r="S570" s="801"/>
      <c r="T570" s="801"/>
      <c r="U570" s="801"/>
      <c r="V570" s="801"/>
      <c r="W570" s="801"/>
      <c r="X570" s="801"/>
      <c r="Y570" s="801"/>
      <c r="Z570" s="801"/>
      <c r="AA570" s="801"/>
      <c r="AB570" s="801"/>
      <c r="AC570" s="824"/>
      <c r="AD570" s="824"/>
      <c r="AE570" s="824"/>
      <c r="AF570" s="824"/>
      <c r="AG570" s="824"/>
      <c r="AH570" s="824"/>
      <c r="AI570" s="824"/>
      <c r="AJ570" s="824"/>
      <c r="AK570" s="824"/>
      <c r="AL570" s="824"/>
      <c r="AM570" s="824"/>
      <c r="AN570" s="824"/>
      <c r="AO570" s="824"/>
      <c r="AP570" s="824"/>
      <c r="AQ570" s="824"/>
      <c r="AR570" s="824"/>
      <c r="AS570" s="824"/>
      <c r="AT570" s="824"/>
      <c r="AU570" s="824"/>
      <c r="AV570" s="824"/>
      <c r="AW570" s="824"/>
      <c r="AX570" s="824"/>
      <c r="AY570" s="824"/>
      <c r="AZ570" s="824"/>
    </row>
    <row r="571" spans="6:52" s="794" customFormat="1" ht="12">
      <c r="F571" s="795"/>
      <c r="G571" s="795"/>
      <c r="H571" s="795"/>
      <c r="I571" s="795"/>
      <c r="L571" s="795"/>
      <c r="M571" s="824"/>
      <c r="N571" s="800"/>
      <c r="O571" s="800"/>
      <c r="P571" s="800"/>
      <c r="Q571" s="800"/>
      <c r="R571" s="800"/>
      <c r="S571" s="801"/>
      <c r="T571" s="801"/>
      <c r="U571" s="801"/>
      <c r="V571" s="801"/>
      <c r="W571" s="801"/>
      <c r="X571" s="801"/>
      <c r="Y571" s="801"/>
      <c r="Z571" s="801"/>
      <c r="AA571" s="801"/>
      <c r="AB571" s="801"/>
      <c r="AC571" s="824"/>
      <c r="AD571" s="824"/>
      <c r="AE571" s="824"/>
      <c r="AF571" s="824"/>
      <c r="AG571" s="824"/>
      <c r="AH571" s="824"/>
      <c r="AI571" s="824"/>
      <c r="AJ571" s="824"/>
      <c r="AK571" s="824"/>
      <c r="AL571" s="824"/>
      <c r="AM571" s="824"/>
      <c r="AN571" s="824"/>
      <c r="AO571" s="824"/>
      <c r="AP571" s="824"/>
      <c r="AQ571" s="824"/>
      <c r="AR571" s="824"/>
      <c r="AS571" s="824"/>
      <c r="AT571" s="824"/>
      <c r="AU571" s="824"/>
      <c r="AV571" s="824"/>
      <c r="AW571" s="824"/>
      <c r="AX571" s="824"/>
      <c r="AY571" s="824"/>
      <c r="AZ571" s="824"/>
    </row>
    <row r="572" spans="6:52" s="794" customFormat="1" ht="12">
      <c r="F572" s="795"/>
      <c r="G572" s="795"/>
      <c r="H572" s="795"/>
      <c r="I572" s="795"/>
      <c r="L572" s="795"/>
      <c r="M572" s="824"/>
      <c r="N572" s="800"/>
      <c r="O572" s="800"/>
      <c r="P572" s="800"/>
      <c r="Q572" s="800"/>
      <c r="R572" s="800"/>
      <c r="S572" s="801"/>
      <c r="T572" s="801"/>
      <c r="U572" s="801"/>
      <c r="V572" s="801"/>
      <c r="W572" s="801"/>
      <c r="X572" s="801"/>
      <c r="Y572" s="801"/>
      <c r="Z572" s="801"/>
      <c r="AA572" s="801"/>
      <c r="AB572" s="801"/>
      <c r="AC572" s="824"/>
      <c r="AD572" s="824"/>
      <c r="AE572" s="824"/>
      <c r="AF572" s="824"/>
      <c r="AG572" s="824"/>
      <c r="AH572" s="824"/>
      <c r="AI572" s="824"/>
      <c r="AJ572" s="824"/>
      <c r="AK572" s="824"/>
      <c r="AL572" s="824"/>
      <c r="AM572" s="824"/>
      <c r="AN572" s="824"/>
      <c r="AO572" s="824"/>
      <c r="AP572" s="824"/>
      <c r="AQ572" s="824"/>
      <c r="AR572" s="824"/>
      <c r="AS572" s="824"/>
      <c r="AT572" s="824"/>
      <c r="AU572" s="824"/>
      <c r="AV572" s="824"/>
      <c r="AW572" s="824"/>
      <c r="AX572" s="824"/>
      <c r="AY572" s="824"/>
      <c r="AZ572" s="824"/>
    </row>
    <row r="573" spans="6:52" s="794" customFormat="1" ht="12">
      <c r="F573" s="795"/>
      <c r="G573" s="795"/>
      <c r="H573" s="795"/>
      <c r="I573" s="795"/>
      <c r="L573" s="795"/>
      <c r="M573" s="824"/>
      <c r="N573" s="800"/>
      <c r="O573" s="800"/>
      <c r="P573" s="800"/>
      <c r="Q573" s="800"/>
      <c r="R573" s="800"/>
      <c r="S573" s="801"/>
      <c r="T573" s="801"/>
      <c r="U573" s="801"/>
      <c r="V573" s="801"/>
      <c r="W573" s="801"/>
      <c r="X573" s="801"/>
      <c r="Y573" s="801"/>
      <c r="Z573" s="801"/>
      <c r="AA573" s="801"/>
      <c r="AB573" s="801"/>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824"/>
      <c r="AY573" s="824"/>
      <c r="AZ573" s="824"/>
    </row>
    <row r="574" spans="6:52" s="794" customFormat="1" ht="12">
      <c r="F574" s="795"/>
      <c r="G574" s="795"/>
      <c r="H574" s="795"/>
      <c r="I574" s="795"/>
      <c r="L574" s="795"/>
      <c r="M574" s="824"/>
      <c r="N574" s="800"/>
      <c r="O574" s="800"/>
      <c r="P574" s="800"/>
      <c r="Q574" s="800"/>
      <c r="R574" s="800"/>
      <c r="S574" s="801"/>
      <c r="T574" s="801"/>
      <c r="U574" s="801"/>
      <c r="V574" s="801"/>
      <c r="W574" s="801"/>
      <c r="X574" s="801"/>
      <c r="Y574" s="801"/>
      <c r="Z574" s="801"/>
      <c r="AA574" s="801"/>
      <c r="AB574" s="801"/>
      <c r="AC574" s="824"/>
      <c r="AD574" s="824"/>
      <c r="AE574" s="824"/>
      <c r="AF574" s="824"/>
      <c r="AG574" s="824"/>
      <c r="AH574" s="824"/>
      <c r="AI574" s="824"/>
      <c r="AJ574" s="824"/>
      <c r="AK574" s="824"/>
      <c r="AL574" s="824"/>
      <c r="AM574" s="824"/>
      <c r="AN574" s="824"/>
      <c r="AO574" s="824"/>
      <c r="AP574" s="824"/>
      <c r="AQ574" s="824"/>
      <c r="AR574" s="824"/>
      <c r="AS574" s="824"/>
      <c r="AT574" s="824"/>
      <c r="AU574" s="824"/>
      <c r="AV574" s="824"/>
      <c r="AW574" s="824"/>
      <c r="AX574" s="824"/>
      <c r="AY574" s="824"/>
      <c r="AZ574" s="824"/>
    </row>
    <row r="575" spans="6:52" s="794" customFormat="1" ht="12">
      <c r="F575" s="795"/>
      <c r="G575" s="795"/>
      <c r="H575" s="795"/>
      <c r="I575" s="795"/>
      <c r="L575" s="795"/>
      <c r="M575" s="824"/>
      <c r="N575" s="800"/>
      <c r="O575" s="800"/>
      <c r="P575" s="800"/>
      <c r="Q575" s="800"/>
      <c r="R575" s="800"/>
      <c r="S575" s="801"/>
      <c r="T575" s="801"/>
      <c r="U575" s="801"/>
      <c r="V575" s="801"/>
      <c r="W575" s="801"/>
      <c r="X575" s="801"/>
      <c r="Y575" s="801"/>
      <c r="Z575" s="801"/>
      <c r="AA575" s="801"/>
      <c r="AB575" s="801"/>
      <c r="AC575" s="824"/>
      <c r="AD575" s="824"/>
      <c r="AE575" s="824"/>
      <c r="AF575" s="824"/>
      <c r="AG575" s="824"/>
      <c r="AH575" s="824"/>
      <c r="AI575" s="824"/>
      <c r="AJ575" s="824"/>
      <c r="AK575" s="824"/>
      <c r="AL575" s="824"/>
      <c r="AM575" s="824"/>
      <c r="AN575" s="824"/>
      <c r="AO575" s="824"/>
      <c r="AP575" s="824"/>
      <c r="AQ575" s="824"/>
      <c r="AR575" s="824"/>
      <c r="AS575" s="824"/>
      <c r="AT575" s="824"/>
      <c r="AU575" s="824"/>
      <c r="AV575" s="824"/>
      <c r="AW575" s="824"/>
      <c r="AX575" s="824"/>
      <c r="AY575" s="824"/>
      <c r="AZ575" s="824"/>
    </row>
    <row r="576" spans="6:52" s="794" customFormat="1" ht="12">
      <c r="F576" s="795"/>
      <c r="G576" s="795"/>
      <c r="H576" s="795"/>
      <c r="I576" s="795"/>
      <c r="L576" s="795"/>
      <c r="M576" s="824"/>
      <c r="N576" s="800"/>
      <c r="O576" s="800"/>
      <c r="P576" s="800"/>
      <c r="Q576" s="800"/>
      <c r="R576" s="800"/>
      <c r="S576" s="801"/>
      <c r="T576" s="801"/>
      <c r="U576" s="801"/>
      <c r="V576" s="801"/>
      <c r="W576" s="801"/>
      <c r="X576" s="801"/>
      <c r="Y576" s="801"/>
      <c r="Z576" s="801"/>
      <c r="AA576" s="801"/>
      <c r="AB576" s="801"/>
      <c r="AC576" s="824"/>
      <c r="AD576" s="824"/>
      <c r="AE576" s="824"/>
      <c r="AF576" s="824"/>
      <c r="AG576" s="824"/>
      <c r="AH576" s="824"/>
      <c r="AI576" s="824"/>
      <c r="AJ576" s="824"/>
      <c r="AK576" s="824"/>
      <c r="AL576" s="824"/>
      <c r="AM576" s="824"/>
      <c r="AN576" s="824"/>
      <c r="AO576" s="824"/>
      <c r="AP576" s="824"/>
      <c r="AQ576" s="824"/>
      <c r="AR576" s="824"/>
      <c r="AS576" s="824"/>
      <c r="AT576" s="824"/>
      <c r="AU576" s="824"/>
      <c r="AV576" s="824"/>
      <c r="AW576" s="824"/>
      <c r="AX576" s="824"/>
      <c r="AY576" s="824"/>
      <c r="AZ576" s="824"/>
    </row>
    <row r="577" spans="6:52" s="794" customFormat="1" ht="12">
      <c r="F577" s="795"/>
      <c r="G577" s="795"/>
      <c r="H577" s="795"/>
      <c r="I577" s="795"/>
      <c r="L577" s="795"/>
      <c r="M577" s="824"/>
      <c r="N577" s="800"/>
      <c r="O577" s="800"/>
      <c r="P577" s="800"/>
      <c r="Q577" s="800"/>
      <c r="R577" s="800"/>
      <c r="S577" s="801"/>
      <c r="T577" s="801"/>
      <c r="U577" s="801"/>
      <c r="V577" s="801"/>
      <c r="W577" s="801"/>
      <c r="X577" s="801"/>
      <c r="Y577" s="801"/>
      <c r="Z577" s="801"/>
      <c r="AA577" s="801"/>
      <c r="AB577" s="801"/>
      <c r="AC577" s="824"/>
      <c r="AD577" s="824"/>
      <c r="AE577" s="824"/>
      <c r="AF577" s="824"/>
      <c r="AG577" s="824"/>
      <c r="AH577" s="824"/>
      <c r="AI577" s="824"/>
      <c r="AJ577" s="824"/>
      <c r="AK577" s="824"/>
      <c r="AL577" s="824"/>
      <c r="AM577" s="824"/>
      <c r="AN577" s="824"/>
      <c r="AO577" s="824"/>
      <c r="AP577" s="824"/>
      <c r="AQ577" s="824"/>
      <c r="AR577" s="824"/>
      <c r="AS577" s="824"/>
      <c r="AT577" s="824"/>
      <c r="AU577" s="824"/>
      <c r="AV577" s="824"/>
      <c r="AW577" s="824"/>
      <c r="AX577" s="824"/>
      <c r="AY577" s="824"/>
      <c r="AZ577" s="824"/>
    </row>
    <row r="578" spans="6:52" s="794" customFormat="1" ht="12">
      <c r="F578" s="795"/>
      <c r="G578" s="795"/>
      <c r="H578" s="795"/>
      <c r="I578" s="795"/>
      <c r="L578" s="795"/>
      <c r="M578" s="824"/>
      <c r="N578" s="800"/>
      <c r="O578" s="800"/>
      <c r="P578" s="800"/>
      <c r="Q578" s="800"/>
      <c r="R578" s="800"/>
      <c r="S578" s="801"/>
      <c r="T578" s="801"/>
      <c r="U578" s="801"/>
      <c r="V578" s="801"/>
      <c r="W578" s="801"/>
      <c r="X578" s="801"/>
      <c r="Y578" s="801"/>
      <c r="Z578" s="801"/>
      <c r="AA578" s="801"/>
      <c r="AB578" s="801"/>
      <c r="AC578" s="824"/>
      <c r="AD578" s="824"/>
      <c r="AE578" s="824"/>
      <c r="AF578" s="824"/>
      <c r="AG578" s="824"/>
      <c r="AH578" s="824"/>
      <c r="AI578" s="824"/>
      <c r="AJ578" s="824"/>
      <c r="AK578" s="824"/>
      <c r="AL578" s="824"/>
      <c r="AM578" s="824"/>
      <c r="AN578" s="824"/>
      <c r="AO578" s="824"/>
      <c r="AP578" s="824"/>
      <c r="AQ578" s="824"/>
      <c r="AR578" s="824"/>
      <c r="AS578" s="824"/>
      <c r="AT578" s="824"/>
      <c r="AU578" s="824"/>
      <c r="AV578" s="824"/>
      <c r="AW578" s="824"/>
      <c r="AX578" s="824"/>
      <c r="AY578" s="824"/>
      <c r="AZ578" s="824"/>
    </row>
    <row r="579" spans="6:52" s="794" customFormat="1" ht="12">
      <c r="F579" s="795"/>
      <c r="G579" s="795"/>
      <c r="H579" s="795"/>
      <c r="I579" s="795"/>
      <c r="L579" s="795"/>
      <c r="M579" s="824"/>
      <c r="N579" s="800"/>
      <c r="O579" s="800"/>
      <c r="P579" s="800"/>
      <c r="Q579" s="800"/>
      <c r="R579" s="800"/>
      <c r="S579" s="801"/>
      <c r="T579" s="801"/>
      <c r="U579" s="801"/>
      <c r="V579" s="801"/>
      <c r="W579" s="801"/>
      <c r="X579" s="801"/>
      <c r="Y579" s="801"/>
      <c r="Z579" s="801"/>
      <c r="AA579" s="801"/>
      <c r="AB579" s="801"/>
      <c r="AC579" s="824"/>
      <c r="AD579" s="824"/>
      <c r="AE579" s="824"/>
      <c r="AF579" s="824"/>
      <c r="AG579" s="824"/>
      <c r="AH579" s="824"/>
      <c r="AI579" s="824"/>
      <c r="AJ579" s="824"/>
      <c r="AK579" s="824"/>
      <c r="AL579" s="824"/>
      <c r="AM579" s="824"/>
      <c r="AN579" s="824"/>
      <c r="AO579" s="824"/>
      <c r="AP579" s="824"/>
      <c r="AQ579" s="824"/>
      <c r="AR579" s="824"/>
      <c r="AS579" s="824"/>
      <c r="AT579" s="824"/>
      <c r="AU579" s="824"/>
      <c r="AV579" s="824"/>
      <c r="AW579" s="824"/>
      <c r="AX579" s="824"/>
      <c r="AY579" s="824"/>
      <c r="AZ579" s="824"/>
    </row>
    <row r="580" spans="6:52" s="794" customFormat="1" ht="12">
      <c r="F580" s="795"/>
      <c r="G580" s="795"/>
      <c r="H580" s="795"/>
      <c r="I580" s="795"/>
      <c r="L580" s="795"/>
      <c r="M580" s="824"/>
      <c r="N580" s="800"/>
      <c r="O580" s="800"/>
      <c r="P580" s="800"/>
      <c r="Q580" s="800"/>
      <c r="R580" s="800"/>
      <c r="S580" s="801"/>
      <c r="T580" s="801"/>
      <c r="U580" s="801"/>
      <c r="V580" s="801"/>
      <c r="W580" s="801"/>
      <c r="X580" s="801"/>
      <c r="Y580" s="801"/>
      <c r="Z580" s="801"/>
      <c r="AA580" s="801"/>
      <c r="AB580" s="801"/>
      <c r="AC580" s="824"/>
      <c r="AD580" s="824"/>
      <c r="AE580" s="824"/>
      <c r="AF580" s="824"/>
      <c r="AG580" s="824"/>
      <c r="AH580" s="824"/>
      <c r="AI580" s="824"/>
      <c r="AJ580" s="824"/>
      <c r="AK580" s="824"/>
      <c r="AL580" s="824"/>
      <c r="AM580" s="824"/>
      <c r="AN580" s="824"/>
      <c r="AO580" s="824"/>
      <c r="AP580" s="824"/>
      <c r="AQ580" s="824"/>
      <c r="AR580" s="824"/>
      <c r="AS580" s="824"/>
      <c r="AT580" s="824"/>
      <c r="AU580" s="824"/>
      <c r="AV580" s="824"/>
      <c r="AW580" s="824"/>
      <c r="AX580" s="824"/>
      <c r="AY580" s="824"/>
      <c r="AZ580" s="824"/>
    </row>
    <row r="581" spans="6:52" s="794" customFormat="1" ht="12">
      <c r="F581" s="795"/>
      <c r="G581" s="795"/>
      <c r="H581" s="795"/>
      <c r="I581" s="795"/>
      <c r="L581" s="795"/>
      <c r="M581" s="824"/>
      <c r="N581" s="800"/>
      <c r="O581" s="800"/>
      <c r="P581" s="800"/>
      <c r="Q581" s="800"/>
      <c r="R581" s="800"/>
      <c r="S581" s="801"/>
      <c r="T581" s="801"/>
      <c r="U581" s="801"/>
      <c r="V581" s="801"/>
      <c r="W581" s="801"/>
      <c r="X581" s="801"/>
      <c r="Y581" s="801"/>
      <c r="Z581" s="801"/>
      <c r="AA581" s="801"/>
      <c r="AB581" s="801"/>
      <c r="AC581" s="824"/>
      <c r="AD581" s="824"/>
      <c r="AE581" s="824"/>
      <c r="AF581" s="824"/>
      <c r="AG581" s="824"/>
      <c r="AH581" s="824"/>
      <c r="AI581" s="824"/>
      <c r="AJ581" s="824"/>
      <c r="AK581" s="824"/>
      <c r="AL581" s="824"/>
      <c r="AM581" s="824"/>
      <c r="AN581" s="824"/>
      <c r="AO581" s="824"/>
      <c r="AP581" s="824"/>
      <c r="AQ581" s="824"/>
      <c r="AR581" s="824"/>
      <c r="AS581" s="824"/>
      <c r="AT581" s="824"/>
      <c r="AU581" s="824"/>
      <c r="AV581" s="824"/>
      <c r="AW581" s="824"/>
      <c r="AX581" s="824"/>
      <c r="AY581" s="824"/>
      <c r="AZ581" s="824"/>
    </row>
    <row r="582" spans="6:52" s="794" customFormat="1" ht="12">
      <c r="F582" s="795"/>
      <c r="G582" s="795"/>
      <c r="H582" s="795"/>
      <c r="I582" s="795"/>
      <c r="L582" s="795"/>
      <c r="M582" s="824"/>
      <c r="N582" s="800"/>
      <c r="O582" s="800"/>
      <c r="P582" s="800"/>
      <c r="Q582" s="800"/>
      <c r="R582" s="800"/>
      <c r="S582" s="801"/>
      <c r="T582" s="801"/>
      <c r="U582" s="801"/>
      <c r="V582" s="801"/>
      <c r="W582" s="801"/>
      <c r="X582" s="801"/>
      <c r="Y582" s="801"/>
      <c r="Z582" s="801"/>
      <c r="AA582" s="801"/>
      <c r="AB582" s="801"/>
      <c r="AC582" s="824"/>
      <c r="AD582" s="824"/>
      <c r="AE582" s="824"/>
      <c r="AF582" s="824"/>
      <c r="AG582" s="824"/>
      <c r="AH582" s="824"/>
      <c r="AI582" s="824"/>
      <c r="AJ582" s="824"/>
      <c r="AK582" s="824"/>
      <c r="AL582" s="824"/>
      <c r="AM582" s="824"/>
      <c r="AN582" s="824"/>
      <c r="AO582" s="824"/>
      <c r="AP582" s="824"/>
      <c r="AQ582" s="824"/>
      <c r="AR582" s="824"/>
      <c r="AS582" s="824"/>
      <c r="AT582" s="824"/>
      <c r="AU582" s="824"/>
      <c r="AV582" s="824"/>
      <c r="AW582" s="824"/>
      <c r="AX582" s="824"/>
      <c r="AY582" s="824"/>
      <c r="AZ582" s="824"/>
    </row>
    <row r="583" spans="6:52" s="794" customFormat="1" ht="12">
      <c r="F583" s="795"/>
      <c r="G583" s="795"/>
      <c r="H583" s="795"/>
      <c r="I583" s="795"/>
      <c r="L583" s="795"/>
      <c r="M583" s="824"/>
      <c r="N583" s="800"/>
      <c r="O583" s="800"/>
      <c r="P583" s="800"/>
      <c r="Q583" s="800"/>
      <c r="R583" s="800"/>
      <c r="S583" s="801"/>
      <c r="T583" s="801"/>
      <c r="U583" s="801"/>
      <c r="V583" s="801"/>
      <c r="W583" s="801"/>
      <c r="X583" s="801"/>
      <c r="Y583" s="801"/>
      <c r="Z583" s="801"/>
      <c r="AA583" s="801"/>
      <c r="AB583" s="801"/>
      <c r="AC583" s="824"/>
      <c r="AD583" s="824"/>
      <c r="AE583" s="824"/>
      <c r="AF583" s="824"/>
      <c r="AG583" s="824"/>
      <c r="AH583" s="824"/>
      <c r="AI583" s="824"/>
      <c r="AJ583" s="824"/>
      <c r="AK583" s="824"/>
      <c r="AL583" s="824"/>
      <c r="AM583" s="824"/>
      <c r="AN583" s="824"/>
      <c r="AO583" s="824"/>
      <c r="AP583" s="824"/>
      <c r="AQ583" s="824"/>
      <c r="AR583" s="824"/>
      <c r="AS583" s="824"/>
      <c r="AT583" s="824"/>
      <c r="AU583" s="824"/>
      <c r="AV583" s="824"/>
      <c r="AW583" s="824"/>
      <c r="AX583" s="824"/>
      <c r="AY583" s="824"/>
      <c r="AZ583" s="824"/>
    </row>
    <row r="584" spans="6:52" s="794" customFormat="1" ht="12">
      <c r="F584" s="795"/>
      <c r="G584" s="795"/>
      <c r="H584" s="795"/>
      <c r="I584" s="795"/>
      <c r="L584" s="795"/>
      <c r="M584" s="824"/>
      <c r="N584" s="800"/>
      <c r="O584" s="800"/>
      <c r="P584" s="800"/>
      <c r="Q584" s="800"/>
      <c r="R584" s="800"/>
      <c r="S584" s="801"/>
      <c r="T584" s="801"/>
      <c r="U584" s="801"/>
      <c r="V584" s="801"/>
      <c r="W584" s="801"/>
      <c r="X584" s="801"/>
      <c r="Y584" s="801"/>
      <c r="Z584" s="801"/>
      <c r="AA584" s="801"/>
      <c r="AB584" s="801"/>
      <c r="AC584" s="824"/>
      <c r="AD584" s="824"/>
      <c r="AE584" s="824"/>
      <c r="AF584" s="824"/>
      <c r="AG584" s="824"/>
      <c r="AH584" s="824"/>
      <c r="AI584" s="824"/>
      <c r="AJ584" s="824"/>
      <c r="AK584" s="824"/>
      <c r="AL584" s="824"/>
      <c r="AM584" s="824"/>
      <c r="AN584" s="824"/>
      <c r="AO584" s="824"/>
      <c r="AP584" s="824"/>
      <c r="AQ584" s="824"/>
      <c r="AR584" s="824"/>
      <c r="AS584" s="824"/>
      <c r="AT584" s="824"/>
      <c r="AU584" s="824"/>
      <c r="AV584" s="824"/>
      <c r="AW584" s="824"/>
      <c r="AX584" s="824"/>
      <c r="AY584" s="824"/>
      <c r="AZ584" s="824"/>
    </row>
    <row r="585" spans="6:52" s="794" customFormat="1" ht="12">
      <c r="F585" s="795"/>
      <c r="G585" s="795"/>
      <c r="H585" s="795"/>
      <c r="I585" s="795"/>
      <c r="L585" s="795"/>
      <c r="M585" s="824"/>
      <c r="N585" s="800"/>
      <c r="O585" s="800"/>
      <c r="P585" s="800"/>
      <c r="Q585" s="800"/>
      <c r="R585" s="800"/>
      <c r="S585" s="801"/>
      <c r="T585" s="801"/>
      <c r="U585" s="801"/>
      <c r="V585" s="801"/>
      <c r="W585" s="801"/>
      <c r="X585" s="801"/>
      <c r="Y585" s="801"/>
      <c r="Z585" s="801"/>
      <c r="AA585" s="801"/>
      <c r="AB585" s="801"/>
      <c r="AC585" s="824"/>
      <c r="AD585" s="824"/>
      <c r="AE585" s="824"/>
      <c r="AF585" s="824"/>
      <c r="AG585" s="824"/>
      <c r="AH585" s="824"/>
      <c r="AI585" s="824"/>
      <c r="AJ585" s="824"/>
      <c r="AK585" s="824"/>
      <c r="AL585" s="824"/>
      <c r="AM585" s="824"/>
      <c r="AN585" s="824"/>
      <c r="AO585" s="824"/>
      <c r="AP585" s="824"/>
      <c r="AQ585" s="824"/>
      <c r="AR585" s="824"/>
      <c r="AS585" s="824"/>
      <c r="AT585" s="824"/>
      <c r="AU585" s="824"/>
      <c r="AV585" s="824"/>
      <c r="AW585" s="824"/>
      <c r="AX585" s="824"/>
      <c r="AY585" s="824"/>
      <c r="AZ585" s="824"/>
    </row>
    <row r="586" spans="6:52" s="794" customFormat="1" ht="12">
      <c r="F586" s="795"/>
      <c r="G586" s="795"/>
      <c r="H586" s="795"/>
      <c r="I586" s="795"/>
      <c r="L586" s="795"/>
      <c r="M586" s="824"/>
      <c r="N586" s="800"/>
      <c r="O586" s="800"/>
      <c r="P586" s="800"/>
      <c r="Q586" s="800"/>
      <c r="R586" s="800"/>
      <c r="S586" s="801"/>
      <c r="T586" s="801"/>
      <c r="U586" s="801"/>
      <c r="V586" s="801"/>
      <c r="W586" s="801"/>
      <c r="X586" s="801"/>
      <c r="Y586" s="801"/>
      <c r="Z586" s="801"/>
      <c r="AA586" s="801"/>
      <c r="AB586" s="801"/>
      <c r="AC586" s="824"/>
      <c r="AD586" s="824"/>
      <c r="AE586" s="824"/>
      <c r="AF586" s="824"/>
      <c r="AG586" s="824"/>
      <c r="AH586" s="824"/>
      <c r="AI586" s="824"/>
      <c r="AJ586" s="824"/>
      <c r="AK586" s="824"/>
      <c r="AL586" s="824"/>
      <c r="AM586" s="824"/>
      <c r="AN586" s="824"/>
      <c r="AO586" s="824"/>
      <c r="AP586" s="824"/>
      <c r="AQ586" s="824"/>
      <c r="AR586" s="824"/>
      <c r="AS586" s="824"/>
      <c r="AT586" s="824"/>
      <c r="AU586" s="824"/>
      <c r="AV586" s="824"/>
      <c r="AW586" s="824"/>
      <c r="AX586" s="824"/>
      <c r="AY586" s="824"/>
      <c r="AZ586" s="824"/>
    </row>
    <row r="587" spans="6:52" s="794" customFormat="1" ht="12">
      <c r="F587" s="795"/>
      <c r="G587" s="795"/>
      <c r="H587" s="795"/>
      <c r="I587" s="795"/>
      <c r="L587" s="795"/>
      <c r="M587" s="824"/>
      <c r="N587" s="800"/>
      <c r="O587" s="800"/>
      <c r="P587" s="800"/>
      <c r="Q587" s="800"/>
      <c r="R587" s="800"/>
      <c r="S587" s="801"/>
      <c r="T587" s="801"/>
      <c r="U587" s="801"/>
      <c r="V587" s="801"/>
      <c r="W587" s="801"/>
      <c r="X587" s="801"/>
      <c r="Y587" s="801"/>
      <c r="Z587" s="801"/>
      <c r="AA587" s="801"/>
      <c r="AB587" s="801"/>
      <c r="AC587" s="824"/>
      <c r="AD587" s="824"/>
      <c r="AE587" s="824"/>
      <c r="AF587" s="824"/>
      <c r="AG587" s="824"/>
      <c r="AH587" s="824"/>
      <c r="AI587" s="824"/>
      <c r="AJ587" s="824"/>
      <c r="AK587" s="824"/>
      <c r="AL587" s="824"/>
      <c r="AM587" s="824"/>
      <c r="AN587" s="824"/>
      <c r="AO587" s="824"/>
      <c r="AP587" s="824"/>
      <c r="AQ587" s="824"/>
      <c r="AR587" s="824"/>
      <c r="AS587" s="824"/>
      <c r="AT587" s="824"/>
      <c r="AU587" s="824"/>
      <c r="AV587" s="824"/>
      <c r="AW587" s="824"/>
      <c r="AX587" s="824"/>
      <c r="AY587" s="824"/>
      <c r="AZ587" s="824"/>
    </row>
    <row r="588" spans="6:52" s="794" customFormat="1" ht="12">
      <c r="F588" s="795"/>
      <c r="G588" s="795"/>
      <c r="H588" s="795"/>
      <c r="I588" s="795"/>
      <c r="L588" s="795"/>
      <c r="M588" s="824"/>
      <c r="N588" s="800"/>
      <c r="O588" s="800"/>
      <c r="P588" s="800"/>
      <c r="Q588" s="800"/>
      <c r="R588" s="800"/>
      <c r="S588" s="801"/>
      <c r="T588" s="801"/>
      <c r="U588" s="801"/>
      <c r="V588" s="801"/>
      <c r="W588" s="801"/>
      <c r="X588" s="801"/>
      <c r="Y588" s="801"/>
      <c r="Z588" s="801"/>
      <c r="AA588" s="801"/>
      <c r="AB588" s="801"/>
      <c r="AC588" s="824"/>
      <c r="AD588" s="824"/>
      <c r="AE588" s="824"/>
      <c r="AF588" s="824"/>
      <c r="AG588" s="824"/>
      <c r="AH588" s="824"/>
      <c r="AI588" s="824"/>
      <c r="AJ588" s="824"/>
      <c r="AK588" s="824"/>
      <c r="AL588" s="824"/>
      <c r="AM588" s="824"/>
      <c r="AN588" s="824"/>
      <c r="AO588" s="824"/>
      <c r="AP588" s="824"/>
      <c r="AQ588" s="824"/>
      <c r="AR588" s="824"/>
      <c r="AS588" s="824"/>
      <c r="AT588" s="824"/>
      <c r="AU588" s="824"/>
      <c r="AV588" s="824"/>
      <c r="AW588" s="824"/>
      <c r="AX588" s="824"/>
      <c r="AY588" s="824"/>
      <c r="AZ588" s="824"/>
    </row>
    <row r="589" spans="6:52" s="794" customFormat="1" ht="12">
      <c r="F589" s="795"/>
      <c r="G589" s="795"/>
      <c r="H589" s="795"/>
      <c r="I589" s="795"/>
      <c r="L589" s="795"/>
      <c r="M589" s="824"/>
      <c r="N589" s="800"/>
      <c r="O589" s="800"/>
      <c r="P589" s="800"/>
      <c r="Q589" s="800"/>
      <c r="R589" s="800"/>
      <c r="S589" s="801"/>
      <c r="T589" s="801"/>
      <c r="U589" s="801"/>
      <c r="V589" s="801"/>
      <c r="W589" s="801"/>
      <c r="X589" s="801"/>
      <c r="Y589" s="801"/>
      <c r="Z589" s="801"/>
      <c r="AA589" s="801"/>
      <c r="AB589" s="801"/>
      <c r="AC589" s="824"/>
      <c r="AD589" s="824"/>
      <c r="AE589" s="824"/>
      <c r="AF589" s="824"/>
      <c r="AG589" s="824"/>
      <c r="AH589" s="824"/>
      <c r="AI589" s="824"/>
      <c r="AJ589" s="824"/>
      <c r="AK589" s="824"/>
      <c r="AL589" s="824"/>
      <c r="AM589" s="824"/>
      <c r="AN589" s="824"/>
      <c r="AO589" s="824"/>
      <c r="AP589" s="824"/>
      <c r="AQ589" s="824"/>
      <c r="AR589" s="824"/>
      <c r="AS589" s="824"/>
      <c r="AT589" s="824"/>
      <c r="AU589" s="824"/>
      <c r="AV589" s="824"/>
      <c r="AW589" s="824"/>
      <c r="AX589" s="824"/>
      <c r="AY589" s="824"/>
      <c r="AZ589" s="824"/>
    </row>
    <row r="590" spans="6:52" s="794" customFormat="1" ht="12">
      <c r="F590" s="795"/>
      <c r="G590" s="795"/>
      <c r="H590" s="795"/>
      <c r="I590" s="795"/>
      <c r="L590" s="795"/>
      <c r="M590" s="824"/>
      <c r="N590" s="800"/>
      <c r="O590" s="800"/>
      <c r="P590" s="800"/>
      <c r="Q590" s="800"/>
      <c r="R590" s="800"/>
      <c r="S590" s="801"/>
      <c r="T590" s="801"/>
      <c r="U590" s="801"/>
      <c r="V590" s="801"/>
      <c r="W590" s="801"/>
      <c r="X590" s="801"/>
      <c r="Y590" s="801"/>
      <c r="Z590" s="801"/>
      <c r="AA590" s="801"/>
      <c r="AB590" s="801"/>
      <c r="AC590" s="824"/>
      <c r="AD590" s="824"/>
      <c r="AE590" s="824"/>
      <c r="AF590" s="824"/>
      <c r="AG590" s="824"/>
      <c r="AH590" s="824"/>
      <c r="AI590" s="824"/>
      <c r="AJ590" s="824"/>
      <c r="AK590" s="824"/>
      <c r="AL590" s="824"/>
      <c r="AM590" s="824"/>
      <c r="AN590" s="824"/>
      <c r="AO590" s="824"/>
      <c r="AP590" s="824"/>
      <c r="AQ590" s="824"/>
      <c r="AR590" s="824"/>
      <c r="AS590" s="824"/>
      <c r="AT590" s="824"/>
      <c r="AU590" s="824"/>
      <c r="AV590" s="824"/>
      <c r="AW590" s="824"/>
      <c r="AX590" s="824"/>
      <c r="AY590" s="824"/>
      <c r="AZ590" s="824"/>
    </row>
    <row r="591" spans="6:52" s="794" customFormat="1" ht="12">
      <c r="F591" s="795"/>
      <c r="G591" s="795"/>
      <c r="H591" s="795"/>
      <c r="I591" s="795"/>
      <c r="L591" s="795"/>
      <c r="M591" s="824"/>
      <c r="N591" s="800"/>
      <c r="O591" s="800"/>
      <c r="P591" s="800"/>
      <c r="Q591" s="800"/>
      <c r="R591" s="800"/>
      <c r="S591" s="801"/>
      <c r="T591" s="801"/>
      <c r="U591" s="801"/>
      <c r="V591" s="801"/>
      <c r="W591" s="801"/>
      <c r="X591" s="801"/>
      <c r="Y591" s="801"/>
      <c r="Z591" s="801"/>
      <c r="AA591" s="801"/>
      <c r="AB591" s="801"/>
      <c r="AC591" s="824"/>
      <c r="AD591" s="824"/>
      <c r="AE591" s="824"/>
      <c r="AF591" s="824"/>
      <c r="AG591" s="824"/>
      <c r="AH591" s="824"/>
      <c r="AI591" s="824"/>
      <c r="AJ591" s="824"/>
      <c r="AK591" s="824"/>
      <c r="AL591" s="824"/>
      <c r="AM591" s="824"/>
      <c r="AN591" s="824"/>
      <c r="AO591" s="824"/>
      <c r="AP591" s="824"/>
      <c r="AQ591" s="824"/>
      <c r="AR591" s="824"/>
      <c r="AS591" s="824"/>
      <c r="AT591" s="824"/>
      <c r="AU591" s="824"/>
      <c r="AV591" s="824"/>
      <c r="AW591" s="824"/>
      <c r="AX591" s="824"/>
      <c r="AY591" s="824"/>
      <c r="AZ591" s="824"/>
    </row>
    <row r="592" spans="6:52" s="794" customFormat="1" ht="12">
      <c r="F592" s="795"/>
      <c r="G592" s="795"/>
      <c r="H592" s="795"/>
      <c r="I592" s="795"/>
      <c r="L592" s="795"/>
      <c r="M592" s="824"/>
      <c r="N592" s="800"/>
      <c r="O592" s="800"/>
      <c r="P592" s="800"/>
      <c r="Q592" s="800"/>
      <c r="R592" s="800"/>
      <c r="S592" s="801"/>
      <c r="T592" s="801"/>
      <c r="U592" s="801"/>
      <c r="V592" s="801"/>
      <c r="W592" s="801"/>
      <c r="X592" s="801"/>
      <c r="Y592" s="801"/>
      <c r="Z592" s="801"/>
      <c r="AA592" s="801"/>
      <c r="AB592" s="801"/>
      <c r="AC592" s="824"/>
      <c r="AD592" s="824"/>
      <c r="AE592" s="824"/>
      <c r="AF592" s="824"/>
      <c r="AG592" s="824"/>
      <c r="AH592" s="824"/>
      <c r="AI592" s="824"/>
      <c r="AJ592" s="824"/>
      <c r="AK592" s="824"/>
      <c r="AL592" s="824"/>
      <c r="AM592" s="824"/>
      <c r="AN592" s="824"/>
      <c r="AO592" s="824"/>
      <c r="AP592" s="824"/>
      <c r="AQ592" s="824"/>
      <c r="AR592" s="824"/>
      <c r="AS592" s="824"/>
      <c r="AT592" s="824"/>
      <c r="AU592" s="824"/>
      <c r="AV592" s="824"/>
      <c r="AW592" s="824"/>
      <c r="AX592" s="824"/>
      <c r="AY592" s="824"/>
      <c r="AZ592" s="824"/>
    </row>
    <row r="593" spans="6:52" s="794" customFormat="1" ht="12">
      <c r="F593" s="795"/>
      <c r="G593" s="795"/>
      <c r="H593" s="795"/>
      <c r="I593" s="795"/>
      <c r="L593" s="795"/>
      <c r="M593" s="824"/>
      <c r="N593" s="800"/>
      <c r="O593" s="800"/>
      <c r="P593" s="800"/>
      <c r="Q593" s="800"/>
      <c r="R593" s="800"/>
      <c r="S593" s="801"/>
      <c r="T593" s="801"/>
      <c r="U593" s="801"/>
      <c r="V593" s="801"/>
      <c r="W593" s="801"/>
      <c r="X593" s="801"/>
      <c r="Y593" s="801"/>
      <c r="Z593" s="801"/>
      <c r="AA593" s="801"/>
      <c r="AB593" s="801"/>
      <c r="AC593" s="824"/>
      <c r="AD593" s="824"/>
      <c r="AE593" s="824"/>
      <c r="AF593" s="824"/>
      <c r="AG593" s="824"/>
      <c r="AH593" s="824"/>
      <c r="AI593" s="824"/>
      <c r="AJ593" s="824"/>
      <c r="AK593" s="824"/>
      <c r="AL593" s="824"/>
      <c r="AM593" s="824"/>
      <c r="AN593" s="824"/>
      <c r="AO593" s="824"/>
      <c r="AP593" s="824"/>
      <c r="AQ593" s="824"/>
      <c r="AR593" s="824"/>
      <c r="AS593" s="824"/>
      <c r="AT593" s="824"/>
      <c r="AU593" s="824"/>
      <c r="AV593" s="824"/>
      <c r="AW593" s="824"/>
      <c r="AX593" s="824"/>
      <c r="AY593" s="824"/>
      <c r="AZ593" s="824"/>
    </row>
    <row r="594" spans="6:52" s="794" customFormat="1" ht="12">
      <c r="F594" s="795"/>
      <c r="G594" s="795"/>
      <c r="H594" s="795"/>
      <c r="I594" s="795"/>
      <c r="L594" s="795"/>
      <c r="M594" s="824"/>
      <c r="N594" s="800"/>
      <c r="O594" s="800"/>
      <c r="P594" s="800"/>
      <c r="Q594" s="800"/>
      <c r="R594" s="800"/>
      <c r="S594" s="801"/>
      <c r="T594" s="801"/>
      <c r="U594" s="801"/>
      <c r="V594" s="801"/>
      <c r="W594" s="801"/>
      <c r="X594" s="801"/>
      <c r="Y594" s="801"/>
      <c r="Z594" s="801"/>
      <c r="AA594" s="801"/>
      <c r="AB594" s="801"/>
      <c r="AC594" s="824"/>
      <c r="AD594" s="824"/>
      <c r="AE594" s="824"/>
      <c r="AF594" s="824"/>
      <c r="AG594" s="824"/>
      <c r="AH594" s="824"/>
      <c r="AI594" s="824"/>
      <c r="AJ594" s="824"/>
      <c r="AK594" s="824"/>
      <c r="AL594" s="824"/>
      <c r="AM594" s="824"/>
      <c r="AN594" s="824"/>
      <c r="AO594" s="824"/>
      <c r="AP594" s="824"/>
      <c r="AQ594" s="824"/>
      <c r="AR594" s="824"/>
      <c r="AS594" s="824"/>
      <c r="AT594" s="824"/>
      <c r="AU594" s="824"/>
      <c r="AV594" s="824"/>
      <c r="AW594" s="824"/>
      <c r="AX594" s="824"/>
      <c r="AY594" s="824"/>
      <c r="AZ594" s="824"/>
    </row>
    <row r="595" spans="6:52" s="794" customFormat="1" ht="12">
      <c r="F595" s="795"/>
      <c r="G595" s="795"/>
      <c r="H595" s="795"/>
      <c r="I595" s="795"/>
      <c r="L595" s="795"/>
      <c r="M595" s="824"/>
      <c r="N595" s="800"/>
      <c r="O595" s="800"/>
      <c r="P595" s="800"/>
      <c r="Q595" s="800"/>
      <c r="R595" s="800"/>
      <c r="S595" s="801"/>
      <c r="T595" s="801"/>
      <c r="U595" s="801"/>
      <c r="V595" s="801"/>
      <c r="W595" s="801"/>
      <c r="X595" s="801"/>
      <c r="Y595" s="801"/>
      <c r="Z595" s="801"/>
      <c r="AA595" s="801"/>
      <c r="AB595" s="801"/>
      <c r="AC595" s="824"/>
      <c r="AD595" s="824"/>
      <c r="AE595" s="824"/>
      <c r="AF595" s="824"/>
      <c r="AG595" s="824"/>
      <c r="AH595" s="824"/>
      <c r="AI595" s="824"/>
      <c r="AJ595" s="824"/>
      <c r="AK595" s="824"/>
      <c r="AL595" s="824"/>
      <c r="AM595" s="824"/>
      <c r="AN595" s="824"/>
      <c r="AO595" s="824"/>
      <c r="AP595" s="824"/>
      <c r="AQ595" s="824"/>
      <c r="AR595" s="824"/>
      <c r="AS595" s="824"/>
      <c r="AT595" s="824"/>
      <c r="AU595" s="824"/>
      <c r="AV595" s="824"/>
      <c r="AW595" s="824"/>
      <c r="AX595" s="824"/>
      <c r="AY595" s="824"/>
      <c r="AZ595" s="824"/>
    </row>
    <row r="596" spans="6:52" s="794" customFormat="1" ht="12">
      <c r="F596" s="795"/>
      <c r="G596" s="795"/>
      <c r="H596" s="795"/>
      <c r="I596" s="795"/>
      <c r="L596" s="795"/>
      <c r="M596" s="824"/>
      <c r="N596" s="800"/>
      <c r="O596" s="800"/>
      <c r="P596" s="800"/>
      <c r="Q596" s="800"/>
      <c r="R596" s="800"/>
      <c r="S596" s="801"/>
      <c r="T596" s="801"/>
      <c r="U596" s="801"/>
      <c r="V596" s="801"/>
      <c r="W596" s="801"/>
      <c r="X596" s="801"/>
      <c r="Y596" s="801"/>
      <c r="Z596" s="801"/>
      <c r="AA596" s="801"/>
      <c r="AB596" s="801"/>
      <c r="AC596" s="824"/>
      <c r="AD596" s="824"/>
      <c r="AE596" s="824"/>
      <c r="AF596" s="824"/>
      <c r="AG596" s="824"/>
      <c r="AH596" s="824"/>
      <c r="AI596" s="824"/>
      <c r="AJ596" s="824"/>
      <c r="AK596" s="824"/>
      <c r="AL596" s="824"/>
      <c r="AM596" s="824"/>
      <c r="AN596" s="824"/>
      <c r="AO596" s="824"/>
      <c r="AP596" s="824"/>
      <c r="AQ596" s="824"/>
      <c r="AR596" s="824"/>
      <c r="AS596" s="824"/>
      <c r="AT596" s="824"/>
      <c r="AU596" s="824"/>
      <c r="AV596" s="824"/>
      <c r="AW596" s="824"/>
      <c r="AX596" s="824"/>
      <c r="AY596" s="824"/>
      <c r="AZ596" s="824"/>
    </row>
    <row r="597" spans="6:52" s="794" customFormat="1" ht="12">
      <c r="F597" s="795"/>
      <c r="G597" s="795"/>
      <c r="H597" s="795"/>
      <c r="I597" s="795"/>
      <c r="L597" s="795"/>
      <c r="M597" s="824"/>
      <c r="N597" s="800"/>
      <c r="O597" s="800"/>
      <c r="P597" s="800"/>
      <c r="Q597" s="800"/>
      <c r="R597" s="800"/>
      <c r="S597" s="801"/>
      <c r="T597" s="801"/>
      <c r="U597" s="801"/>
      <c r="V597" s="801"/>
      <c r="W597" s="801"/>
      <c r="X597" s="801"/>
      <c r="Y597" s="801"/>
      <c r="Z597" s="801"/>
      <c r="AA597" s="801"/>
      <c r="AB597" s="801"/>
      <c r="AC597" s="824"/>
      <c r="AD597" s="824"/>
      <c r="AE597" s="824"/>
      <c r="AF597" s="824"/>
      <c r="AG597" s="824"/>
      <c r="AH597" s="824"/>
      <c r="AI597" s="824"/>
      <c r="AJ597" s="824"/>
      <c r="AK597" s="824"/>
      <c r="AL597" s="824"/>
      <c r="AM597" s="824"/>
      <c r="AN597" s="824"/>
      <c r="AO597" s="824"/>
      <c r="AP597" s="824"/>
      <c r="AQ597" s="824"/>
      <c r="AR597" s="824"/>
      <c r="AS597" s="824"/>
      <c r="AT597" s="824"/>
      <c r="AU597" s="824"/>
      <c r="AV597" s="824"/>
      <c r="AW597" s="824"/>
      <c r="AX597" s="824"/>
      <c r="AY597" s="824"/>
      <c r="AZ597" s="824"/>
    </row>
    <row r="598" spans="6:52" s="794" customFormat="1" ht="12">
      <c r="F598" s="795"/>
      <c r="G598" s="795"/>
      <c r="H598" s="795"/>
      <c r="I598" s="795"/>
      <c r="L598" s="795"/>
      <c r="M598" s="824"/>
      <c r="N598" s="800"/>
      <c r="O598" s="800"/>
      <c r="P598" s="800"/>
      <c r="Q598" s="800"/>
      <c r="R598" s="800"/>
      <c r="S598" s="801"/>
      <c r="T598" s="801"/>
      <c r="U598" s="801"/>
      <c r="V598" s="801"/>
      <c r="W598" s="801"/>
      <c r="X598" s="801"/>
      <c r="Y598" s="801"/>
      <c r="Z598" s="801"/>
      <c r="AA598" s="801"/>
      <c r="AB598" s="801"/>
      <c r="AC598" s="824"/>
      <c r="AD598" s="824"/>
      <c r="AE598" s="824"/>
      <c r="AF598" s="824"/>
      <c r="AG598" s="824"/>
      <c r="AH598" s="824"/>
      <c r="AI598" s="824"/>
      <c r="AJ598" s="824"/>
      <c r="AK598" s="824"/>
      <c r="AL598" s="824"/>
      <c r="AM598" s="824"/>
      <c r="AN598" s="824"/>
      <c r="AO598" s="824"/>
      <c r="AP598" s="824"/>
      <c r="AQ598" s="824"/>
      <c r="AR598" s="824"/>
      <c r="AS598" s="824"/>
      <c r="AT598" s="824"/>
      <c r="AU598" s="824"/>
      <c r="AV598" s="824"/>
      <c r="AW598" s="824"/>
      <c r="AX598" s="824"/>
      <c r="AY598" s="824"/>
      <c r="AZ598" s="824"/>
    </row>
    <row r="599" spans="6:52" s="794" customFormat="1" ht="12">
      <c r="F599" s="795"/>
      <c r="G599" s="795"/>
      <c r="H599" s="795"/>
      <c r="I599" s="795"/>
      <c r="L599" s="795"/>
      <c r="M599" s="824"/>
      <c r="N599" s="800"/>
      <c r="O599" s="800"/>
      <c r="P599" s="800"/>
      <c r="Q599" s="800"/>
      <c r="R599" s="800"/>
      <c r="S599" s="801"/>
      <c r="T599" s="801"/>
      <c r="U599" s="801"/>
      <c r="V599" s="801"/>
      <c r="W599" s="801"/>
      <c r="X599" s="801"/>
      <c r="Y599" s="801"/>
      <c r="Z599" s="801"/>
      <c r="AA599" s="801"/>
      <c r="AB599" s="801"/>
      <c r="AC599" s="824"/>
      <c r="AD599" s="824"/>
      <c r="AE599" s="824"/>
      <c r="AF599" s="824"/>
      <c r="AG599" s="824"/>
      <c r="AH599" s="824"/>
      <c r="AI599" s="824"/>
      <c r="AJ599" s="824"/>
      <c r="AK599" s="824"/>
      <c r="AL599" s="824"/>
      <c r="AM599" s="824"/>
      <c r="AN599" s="824"/>
      <c r="AO599" s="824"/>
      <c r="AP599" s="824"/>
      <c r="AQ599" s="824"/>
      <c r="AR599" s="824"/>
      <c r="AS599" s="824"/>
      <c r="AT599" s="824"/>
      <c r="AU599" s="824"/>
      <c r="AV599" s="824"/>
      <c r="AW599" s="824"/>
      <c r="AX599" s="824"/>
      <c r="AY599" s="824"/>
      <c r="AZ599" s="824"/>
    </row>
    <row r="600" spans="6:52" s="794" customFormat="1" ht="12">
      <c r="F600" s="795"/>
      <c r="G600" s="795"/>
      <c r="H600" s="795"/>
      <c r="I600" s="795"/>
      <c r="L600" s="795"/>
      <c r="M600" s="824"/>
      <c r="N600" s="800"/>
      <c r="O600" s="800"/>
      <c r="P600" s="800"/>
      <c r="Q600" s="800"/>
      <c r="R600" s="800"/>
      <c r="S600" s="801"/>
      <c r="T600" s="801"/>
      <c r="U600" s="801"/>
      <c r="V600" s="801"/>
      <c r="W600" s="801"/>
      <c r="X600" s="801"/>
      <c r="Y600" s="801"/>
      <c r="Z600" s="801"/>
      <c r="AA600" s="801"/>
      <c r="AB600" s="801"/>
      <c r="AC600" s="824"/>
      <c r="AD600" s="824"/>
      <c r="AE600" s="824"/>
      <c r="AF600" s="824"/>
      <c r="AG600" s="824"/>
      <c r="AH600" s="824"/>
      <c r="AI600" s="824"/>
      <c r="AJ600" s="824"/>
      <c r="AK600" s="824"/>
      <c r="AL600" s="824"/>
      <c r="AM600" s="824"/>
      <c r="AN600" s="824"/>
      <c r="AO600" s="824"/>
      <c r="AP600" s="824"/>
      <c r="AQ600" s="824"/>
      <c r="AR600" s="824"/>
      <c r="AS600" s="824"/>
      <c r="AT600" s="824"/>
      <c r="AU600" s="824"/>
      <c r="AV600" s="824"/>
      <c r="AW600" s="824"/>
      <c r="AX600" s="824"/>
      <c r="AY600" s="824"/>
      <c r="AZ600" s="824"/>
    </row>
    <row r="601" spans="6:52" s="794" customFormat="1" ht="12">
      <c r="F601" s="795"/>
      <c r="G601" s="795"/>
      <c r="H601" s="795"/>
      <c r="I601" s="795"/>
      <c r="L601" s="795"/>
      <c r="M601" s="824"/>
      <c r="N601" s="800"/>
      <c r="O601" s="800"/>
      <c r="P601" s="800"/>
      <c r="Q601" s="800"/>
      <c r="R601" s="800"/>
      <c r="S601" s="801"/>
      <c r="T601" s="801"/>
      <c r="U601" s="801"/>
      <c r="V601" s="801"/>
      <c r="W601" s="801"/>
      <c r="X601" s="801"/>
      <c r="Y601" s="801"/>
      <c r="Z601" s="801"/>
      <c r="AA601" s="801"/>
      <c r="AB601" s="801"/>
      <c r="AC601" s="824"/>
      <c r="AD601" s="824"/>
      <c r="AE601" s="824"/>
      <c r="AF601" s="824"/>
      <c r="AG601" s="824"/>
      <c r="AH601" s="824"/>
      <c r="AI601" s="824"/>
      <c r="AJ601" s="824"/>
      <c r="AK601" s="824"/>
      <c r="AL601" s="824"/>
      <c r="AM601" s="824"/>
      <c r="AN601" s="824"/>
      <c r="AO601" s="824"/>
      <c r="AP601" s="824"/>
      <c r="AQ601" s="824"/>
      <c r="AR601" s="824"/>
      <c r="AS601" s="824"/>
      <c r="AT601" s="824"/>
      <c r="AU601" s="824"/>
      <c r="AV601" s="824"/>
      <c r="AW601" s="824"/>
      <c r="AX601" s="824"/>
      <c r="AY601" s="824"/>
      <c r="AZ601" s="824"/>
    </row>
    <row r="602" spans="6:52" s="794" customFormat="1" ht="12">
      <c r="F602" s="795"/>
      <c r="G602" s="795"/>
      <c r="H602" s="795"/>
      <c r="I602" s="795"/>
      <c r="L602" s="795"/>
      <c r="M602" s="824"/>
      <c r="N602" s="800"/>
      <c r="O602" s="800"/>
      <c r="P602" s="800"/>
      <c r="Q602" s="800"/>
      <c r="R602" s="800"/>
      <c r="S602" s="801"/>
      <c r="T602" s="801"/>
      <c r="U602" s="801"/>
      <c r="V602" s="801"/>
      <c r="W602" s="801"/>
      <c r="X602" s="801"/>
      <c r="Y602" s="801"/>
      <c r="Z602" s="801"/>
      <c r="AA602" s="801"/>
      <c r="AB602" s="801"/>
      <c r="AC602" s="824"/>
      <c r="AD602" s="824"/>
      <c r="AE602" s="824"/>
      <c r="AF602" s="824"/>
      <c r="AG602" s="824"/>
      <c r="AH602" s="824"/>
      <c r="AI602" s="824"/>
      <c r="AJ602" s="824"/>
      <c r="AK602" s="824"/>
      <c r="AL602" s="824"/>
      <c r="AM602" s="824"/>
      <c r="AN602" s="824"/>
      <c r="AO602" s="824"/>
      <c r="AP602" s="824"/>
      <c r="AQ602" s="824"/>
      <c r="AR602" s="824"/>
      <c r="AS602" s="824"/>
      <c r="AT602" s="824"/>
      <c r="AU602" s="824"/>
      <c r="AV602" s="824"/>
      <c r="AW602" s="824"/>
      <c r="AX602" s="824"/>
      <c r="AY602" s="824"/>
      <c r="AZ602" s="824"/>
    </row>
    <row r="603" spans="6:52" s="794" customFormat="1" ht="12">
      <c r="F603" s="795"/>
      <c r="G603" s="795"/>
      <c r="H603" s="795"/>
      <c r="I603" s="795"/>
      <c r="L603" s="795"/>
      <c r="M603" s="824"/>
      <c r="N603" s="800"/>
      <c r="O603" s="800"/>
      <c r="P603" s="800"/>
      <c r="Q603" s="800"/>
      <c r="R603" s="800"/>
      <c r="S603" s="801"/>
      <c r="T603" s="801"/>
      <c r="U603" s="801"/>
      <c r="V603" s="801"/>
      <c r="W603" s="801"/>
      <c r="X603" s="801"/>
      <c r="Y603" s="801"/>
      <c r="Z603" s="801"/>
      <c r="AA603" s="801"/>
      <c r="AB603" s="801"/>
      <c r="AC603" s="824"/>
      <c r="AD603" s="824"/>
      <c r="AE603" s="824"/>
      <c r="AF603" s="824"/>
      <c r="AG603" s="824"/>
      <c r="AH603" s="824"/>
      <c r="AI603" s="824"/>
      <c r="AJ603" s="824"/>
      <c r="AK603" s="824"/>
      <c r="AL603" s="824"/>
      <c r="AM603" s="824"/>
      <c r="AN603" s="824"/>
      <c r="AO603" s="824"/>
      <c r="AP603" s="824"/>
      <c r="AQ603" s="824"/>
      <c r="AR603" s="824"/>
      <c r="AS603" s="824"/>
      <c r="AT603" s="824"/>
      <c r="AU603" s="824"/>
      <c r="AV603" s="824"/>
      <c r="AW603" s="824"/>
      <c r="AX603" s="824"/>
      <c r="AY603" s="824"/>
      <c r="AZ603" s="824"/>
    </row>
    <row r="604" spans="6:52" s="794" customFormat="1" ht="12">
      <c r="F604" s="795"/>
      <c r="G604" s="795"/>
      <c r="H604" s="795"/>
      <c r="I604" s="795"/>
      <c r="L604" s="795"/>
      <c r="M604" s="824"/>
      <c r="N604" s="800"/>
      <c r="O604" s="800"/>
      <c r="P604" s="800"/>
      <c r="Q604" s="800"/>
      <c r="R604" s="800"/>
      <c r="S604" s="801"/>
      <c r="T604" s="801"/>
      <c r="U604" s="801"/>
      <c r="V604" s="801"/>
      <c r="W604" s="801"/>
      <c r="X604" s="801"/>
      <c r="Y604" s="801"/>
      <c r="Z604" s="801"/>
      <c r="AA604" s="801"/>
      <c r="AB604" s="801"/>
      <c r="AC604" s="824"/>
      <c r="AD604" s="824"/>
      <c r="AE604" s="824"/>
      <c r="AF604" s="824"/>
      <c r="AG604" s="824"/>
      <c r="AH604" s="824"/>
      <c r="AI604" s="824"/>
      <c r="AJ604" s="824"/>
      <c r="AK604" s="824"/>
      <c r="AL604" s="824"/>
      <c r="AM604" s="824"/>
      <c r="AN604" s="824"/>
      <c r="AO604" s="824"/>
      <c r="AP604" s="824"/>
      <c r="AQ604" s="824"/>
      <c r="AR604" s="824"/>
      <c r="AS604" s="824"/>
      <c r="AT604" s="824"/>
      <c r="AU604" s="824"/>
      <c r="AV604" s="824"/>
      <c r="AW604" s="824"/>
      <c r="AX604" s="824"/>
      <c r="AY604" s="824"/>
      <c r="AZ604" s="824"/>
    </row>
    <row r="605" spans="6:52" s="794" customFormat="1" ht="12">
      <c r="F605" s="795"/>
      <c r="G605" s="795"/>
      <c r="H605" s="795"/>
      <c r="I605" s="795"/>
      <c r="L605" s="795"/>
      <c r="M605" s="824"/>
      <c r="N605" s="800"/>
      <c r="O605" s="800"/>
      <c r="P605" s="800"/>
      <c r="Q605" s="800"/>
      <c r="R605" s="800"/>
      <c r="S605" s="801"/>
      <c r="T605" s="801"/>
      <c r="U605" s="801"/>
      <c r="V605" s="801"/>
      <c r="W605" s="801"/>
      <c r="X605" s="801"/>
      <c r="Y605" s="801"/>
      <c r="Z605" s="801"/>
      <c r="AA605" s="801"/>
      <c r="AB605" s="801"/>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4"/>
    </row>
    <row r="606" spans="6:52" s="794" customFormat="1" ht="12">
      <c r="F606" s="795"/>
      <c r="G606" s="795"/>
      <c r="H606" s="795"/>
      <c r="I606" s="795"/>
      <c r="L606" s="795"/>
      <c r="M606" s="824"/>
      <c r="N606" s="800"/>
      <c r="O606" s="800"/>
      <c r="P606" s="800"/>
      <c r="Q606" s="800"/>
      <c r="R606" s="800"/>
      <c r="S606" s="801"/>
      <c r="T606" s="801"/>
      <c r="U606" s="801"/>
      <c r="V606" s="801"/>
      <c r="W606" s="801"/>
      <c r="X606" s="801"/>
      <c r="Y606" s="801"/>
      <c r="Z606" s="801"/>
      <c r="AA606" s="801"/>
      <c r="AB606" s="801"/>
      <c r="AC606" s="824"/>
      <c r="AD606" s="824"/>
      <c r="AE606" s="824"/>
      <c r="AF606" s="824"/>
      <c r="AG606" s="824"/>
      <c r="AH606" s="824"/>
      <c r="AI606" s="824"/>
      <c r="AJ606" s="824"/>
      <c r="AK606" s="824"/>
      <c r="AL606" s="824"/>
      <c r="AM606" s="824"/>
      <c r="AN606" s="824"/>
      <c r="AO606" s="824"/>
      <c r="AP606" s="824"/>
      <c r="AQ606" s="824"/>
      <c r="AR606" s="824"/>
      <c r="AS606" s="824"/>
      <c r="AT606" s="824"/>
      <c r="AU606" s="824"/>
      <c r="AV606" s="824"/>
      <c r="AW606" s="824"/>
      <c r="AX606" s="824"/>
      <c r="AY606" s="824"/>
      <c r="AZ606" s="824"/>
    </row>
    <row r="607" spans="6:52" s="794" customFormat="1" ht="12">
      <c r="F607" s="795"/>
      <c r="G607" s="795"/>
      <c r="H607" s="795"/>
      <c r="I607" s="795"/>
      <c r="L607" s="795"/>
      <c r="M607" s="824"/>
      <c r="N607" s="800"/>
      <c r="O607" s="800"/>
      <c r="P607" s="800"/>
      <c r="Q607" s="800"/>
      <c r="R607" s="800"/>
      <c r="S607" s="801"/>
      <c r="T607" s="801"/>
      <c r="U607" s="801"/>
      <c r="V607" s="801"/>
      <c r="W607" s="801"/>
      <c r="X607" s="801"/>
      <c r="Y607" s="801"/>
      <c r="Z607" s="801"/>
      <c r="AA607" s="801"/>
      <c r="AB607" s="801"/>
      <c r="AC607" s="824"/>
      <c r="AD607" s="824"/>
      <c r="AE607" s="824"/>
      <c r="AF607" s="824"/>
      <c r="AG607" s="824"/>
      <c r="AH607" s="824"/>
      <c r="AI607" s="824"/>
      <c r="AJ607" s="824"/>
      <c r="AK607" s="824"/>
      <c r="AL607" s="824"/>
      <c r="AM607" s="824"/>
      <c r="AN607" s="824"/>
      <c r="AO607" s="824"/>
      <c r="AP607" s="824"/>
      <c r="AQ607" s="824"/>
      <c r="AR607" s="824"/>
      <c r="AS607" s="824"/>
      <c r="AT607" s="824"/>
      <c r="AU607" s="824"/>
      <c r="AV607" s="824"/>
      <c r="AW607" s="824"/>
      <c r="AX607" s="824"/>
      <c r="AY607" s="824"/>
      <c r="AZ607" s="824"/>
    </row>
    <row r="608" spans="6:52" s="794" customFormat="1" ht="12">
      <c r="F608" s="795"/>
      <c r="G608" s="795"/>
      <c r="H608" s="795"/>
      <c r="I608" s="795"/>
      <c r="L608" s="795"/>
      <c r="M608" s="824"/>
      <c r="N608" s="800"/>
      <c r="O608" s="800"/>
      <c r="P608" s="800"/>
      <c r="Q608" s="800"/>
      <c r="R608" s="800"/>
      <c r="S608" s="801"/>
      <c r="T608" s="801"/>
      <c r="U608" s="801"/>
      <c r="V608" s="801"/>
      <c r="W608" s="801"/>
      <c r="X608" s="801"/>
      <c r="Y608" s="801"/>
      <c r="Z608" s="801"/>
      <c r="AA608" s="801"/>
      <c r="AB608" s="801"/>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4"/>
    </row>
    <row r="609" spans="6:52" s="794" customFormat="1" ht="12">
      <c r="F609" s="795"/>
      <c r="G609" s="795"/>
      <c r="H609" s="795"/>
      <c r="I609" s="795"/>
      <c r="L609" s="795"/>
      <c r="M609" s="824"/>
      <c r="N609" s="800"/>
      <c r="O609" s="800"/>
      <c r="P609" s="800"/>
      <c r="Q609" s="800"/>
      <c r="R609" s="800"/>
      <c r="S609" s="801"/>
      <c r="T609" s="801"/>
      <c r="U609" s="801"/>
      <c r="V609" s="801"/>
      <c r="W609" s="801"/>
      <c r="X609" s="801"/>
      <c r="Y609" s="801"/>
      <c r="Z609" s="801"/>
      <c r="AA609" s="801"/>
      <c r="AB609" s="801"/>
      <c r="AC609" s="824"/>
      <c r="AD609" s="824"/>
      <c r="AE609" s="824"/>
      <c r="AF609" s="824"/>
      <c r="AG609" s="824"/>
      <c r="AH609" s="824"/>
      <c r="AI609" s="824"/>
      <c r="AJ609" s="824"/>
      <c r="AK609" s="824"/>
      <c r="AL609" s="824"/>
      <c r="AM609" s="824"/>
      <c r="AN609" s="824"/>
      <c r="AO609" s="824"/>
      <c r="AP609" s="824"/>
      <c r="AQ609" s="824"/>
      <c r="AR609" s="824"/>
      <c r="AS609" s="824"/>
      <c r="AT609" s="824"/>
      <c r="AU609" s="824"/>
      <c r="AV609" s="824"/>
      <c r="AW609" s="824"/>
      <c r="AX609" s="824"/>
      <c r="AY609" s="824"/>
      <c r="AZ609" s="824"/>
    </row>
    <row r="610" spans="6:52" s="794" customFormat="1" ht="12">
      <c r="F610" s="795"/>
      <c r="G610" s="795"/>
      <c r="H610" s="795"/>
      <c r="I610" s="795"/>
      <c r="L610" s="795"/>
      <c r="M610" s="824"/>
      <c r="N610" s="800"/>
      <c r="O610" s="800"/>
      <c r="P610" s="800"/>
      <c r="Q610" s="800"/>
      <c r="R610" s="800"/>
      <c r="S610" s="801"/>
      <c r="T610" s="801"/>
      <c r="U610" s="801"/>
      <c r="V610" s="801"/>
      <c r="W610" s="801"/>
      <c r="X610" s="801"/>
      <c r="Y610" s="801"/>
      <c r="Z610" s="801"/>
      <c r="AA610" s="801"/>
      <c r="AB610" s="801"/>
      <c r="AC610" s="824"/>
      <c r="AD610" s="824"/>
      <c r="AE610" s="824"/>
      <c r="AF610" s="824"/>
      <c r="AG610" s="824"/>
      <c r="AH610" s="824"/>
      <c r="AI610" s="824"/>
      <c r="AJ610" s="824"/>
      <c r="AK610" s="824"/>
      <c r="AL610" s="824"/>
      <c r="AM610" s="824"/>
      <c r="AN610" s="824"/>
      <c r="AO610" s="824"/>
      <c r="AP610" s="824"/>
      <c r="AQ610" s="824"/>
      <c r="AR610" s="824"/>
      <c r="AS610" s="824"/>
      <c r="AT610" s="824"/>
      <c r="AU610" s="824"/>
      <c r="AV610" s="824"/>
      <c r="AW610" s="824"/>
      <c r="AX610" s="824"/>
      <c r="AY610" s="824"/>
      <c r="AZ610" s="824"/>
    </row>
    <row r="611" spans="6:52" s="794" customFormat="1" ht="12">
      <c r="F611" s="795"/>
      <c r="G611" s="795"/>
      <c r="H611" s="795"/>
      <c r="I611" s="795"/>
      <c r="L611" s="795"/>
      <c r="M611" s="824"/>
      <c r="N611" s="800"/>
      <c r="O611" s="800"/>
      <c r="P611" s="800"/>
      <c r="Q611" s="800"/>
      <c r="R611" s="800"/>
      <c r="S611" s="801"/>
      <c r="T611" s="801"/>
      <c r="U611" s="801"/>
      <c r="V611" s="801"/>
      <c r="W611" s="801"/>
      <c r="X611" s="801"/>
      <c r="Y611" s="801"/>
      <c r="Z611" s="801"/>
      <c r="AA611" s="801"/>
      <c r="AB611" s="801"/>
      <c r="AC611" s="824"/>
      <c r="AD611" s="824"/>
      <c r="AE611" s="824"/>
      <c r="AF611" s="824"/>
      <c r="AG611" s="824"/>
      <c r="AH611" s="824"/>
      <c r="AI611" s="824"/>
      <c r="AJ611" s="824"/>
      <c r="AK611" s="824"/>
      <c r="AL611" s="824"/>
      <c r="AM611" s="824"/>
      <c r="AN611" s="824"/>
      <c r="AO611" s="824"/>
      <c r="AP611" s="824"/>
      <c r="AQ611" s="824"/>
      <c r="AR611" s="824"/>
      <c r="AS611" s="824"/>
      <c r="AT611" s="824"/>
      <c r="AU611" s="824"/>
      <c r="AV611" s="824"/>
      <c r="AW611" s="824"/>
      <c r="AX611" s="824"/>
      <c r="AY611" s="824"/>
      <c r="AZ611" s="824"/>
    </row>
    <row r="612" spans="6:52" s="794" customFormat="1" ht="12">
      <c r="F612" s="795"/>
      <c r="G612" s="795"/>
      <c r="H612" s="795"/>
      <c r="I612" s="795"/>
      <c r="L612" s="795"/>
      <c r="M612" s="824"/>
      <c r="N612" s="800"/>
      <c r="O612" s="800"/>
      <c r="P612" s="800"/>
      <c r="Q612" s="800"/>
      <c r="R612" s="800"/>
      <c r="S612" s="801"/>
      <c r="T612" s="801"/>
      <c r="U612" s="801"/>
      <c r="V612" s="801"/>
      <c r="W612" s="801"/>
      <c r="X612" s="801"/>
      <c r="Y612" s="801"/>
      <c r="Z612" s="801"/>
      <c r="AA612" s="801"/>
      <c r="AB612" s="801"/>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4"/>
    </row>
    <row r="613" spans="6:52" s="794" customFormat="1" ht="12">
      <c r="F613" s="795"/>
      <c r="G613" s="795"/>
      <c r="H613" s="795"/>
      <c r="I613" s="795"/>
      <c r="L613" s="795"/>
      <c r="M613" s="824"/>
      <c r="N613" s="800"/>
      <c r="O613" s="800"/>
      <c r="P613" s="800"/>
      <c r="Q613" s="800"/>
      <c r="R613" s="800"/>
      <c r="S613" s="801"/>
      <c r="T613" s="801"/>
      <c r="U613" s="801"/>
      <c r="V613" s="801"/>
      <c r="W613" s="801"/>
      <c r="X613" s="801"/>
      <c r="Y613" s="801"/>
      <c r="Z613" s="801"/>
      <c r="AA613" s="801"/>
      <c r="AB613" s="801"/>
      <c r="AC613" s="824"/>
      <c r="AD613" s="824"/>
      <c r="AE613" s="824"/>
      <c r="AF613" s="824"/>
      <c r="AG613" s="824"/>
      <c r="AH613" s="824"/>
      <c r="AI613" s="824"/>
      <c r="AJ613" s="824"/>
      <c r="AK613" s="824"/>
      <c r="AL613" s="824"/>
      <c r="AM613" s="824"/>
      <c r="AN613" s="824"/>
      <c r="AO613" s="824"/>
      <c r="AP613" s="824"/>
      <c r="AQ613" s="824"/>
      <c r="AR613" s="824"/>
      <c r="AS613" s="824"/>
      <c r="AT613" s="824"/>
      <c r="AU613" s="824"/>
      <c r="AV613" s="824"/>
      <c r="AW613" s="824"/>
      <c r="AX613" s="824"/>
      <c r="AY613" s="824"/>
      <c r="AZ613" s="824"/>
    </row>
    <row r="614" spans="6:52" s="794" customFormat="1" ht="12">
      <c r="F614" s="795"/>
      <c r="G614" s="795"/>
      <c r="H614" s="795"/>
      <c r="I614" s="795"/>
      <c r="L614" s="795"/>
      <c r="M614" s="824"/>
      <c r="N614" s="800"/>
      <c r="O614" s="800"/>
      <c r="P614" s="800"/>
      <c r="Q614" s="800"/>
      <c r="R614" s="800"/>
      <c r="S614" s="801"/>
      <c r="T614" s="801"/>
      <c r="U614" s="801"/>
      <c r="V614" s="801"/>
      <c r="W614" s="801"/>
      <c r="X614" s="801"/>
      <c r="Y614" s="801"/>
      <c r="Z614" s="801"/>
      <c r="AA614" s="801"/>
      <c r="AB614" s="801"/>
      <c r="AC614" s="824"/>
      <c r="AD614" s="824"/>
      <c r="AE614" s="824"/>
      <c r="AF614" s="824"/>
      <c r="AG614" s="824"/>
      <c r="AH614" s="824"/>
      <c r="AI614" s="824"/>
      <c r="AJ614" s="824"/>
      <c r="AK614" s="824"/>
      <c r="AL614" s="824"/>
      <c r="AM614" s="824"/>
      <c r="AN614" s="824"/>
      <c r="AO614" s="824"/>
      <c r="AP614" s="824"/>
      <c r="AQ614" s="824"/>
      <c r="AR614" s="824"/>
      <c r="AS614" s="824"/>
      <c r="AT614" s="824"/>
      <c r="AU614" s="824"/>
      <c r="AV614" s="824"/>
      <c r="AW614" s="824"/>
      <c r="AX614" s="824"/>
      <c r="AY614" s="824"/>
      <c r="AZ614" s="824"/>
    </row>
    <row r="615" spans="6:52" s="794" customFormat="1" ht="12">
      <c r="F615" s="795"/>
      <c r="G615" s="795"/>
      <c r="H615" s="795"/>
      <c r="I615" s="795"/>
      <c r="L615" s="795"/>
      <c r="M615" s="824"/>
      <c r="N615" s="800"/>
      <c r="O615" s="800"/>
      <c r="P615" s="800"/>
      <c r="Q615" s="800"/>
      <c r="R615" s="800"/>
      <c r="S615" s="801"/>
      <c r="T615" s="801"/>
      <c r="U615" s="801"/>
      <c r="V615" s="801"/>
      <c r="W615" s="801"/>
      <c r="X615" s="801"/>
      <c r="Y615" s="801"/>
      <c r="Z615" s="801"/>
      <c r="AA615" s="801"/>
      <c r="AB615" s="801"/>
      <c r="AC615" s="824"/>
      <c r="AD615" s="824"/>
      <c r="AE615" s="824"/>
      <c r="AF615" s="824"/>
      <c r="AG615" s="824"/>
      <c r="AH615" s="824"/>
      <c r="AI615" s="824"/>
      <c r="AJ615" s="824"/>
      <c r="AK615" s="824"/>
      <c r="AL615" s="824"/>
      <c r="AM615" s="824"/>
      <c r="AN615" s="824"/>
      <c r="AO615" s="824"/>
      <c r="AP615" s="824"/>
      <c r="AQ615" s="824"/>
      <c r="AR615" s="824"/>
      <c r="AS615" s="824"/>
      <c r="AT615" s="824"/>
      <c r="AU615" s="824"/>
      <c r="AV615" s="824"/>
      <c r="AW615" s="824"/>
      <c r="AX615" s="824"/>
      <c r="AY615" s="824"/>
      <c r="AZ615" s="824"/>
    </row>
    <row r="616" spans="6:52" s="794" customFormat="1" ht="12">
      <c r="F616" s="795"/>
      <c r="G616" s="795"/>
      <c r="H616" s="795"/>
      <c r="I616" s="795"/>
      <c r="L616" s="795"/>
      <c r="M616" s="824"/>
      <c r="N616" s="800"/>
      <c r="O616" s="800"/>
      <c r="P616" s="800"/>
      <c r="Q616" s="800"/>
      <c r="R616" s="800"/>
      <c r="S616" s="801"/>
      <c r="T616" s="801"/>
      <c r="U616" s="801"/>
      <c r="V616" s="801"/>
      <c r="W616" s="801"/>
      <c r="X616" s="801"/>
      <c r="Y616" s="801"/>
      <c r="Z616" s="801"/>
      <c r="AA616" s="801"/>
      <c r="AB616" s="801"/>
      <c r="AC616" s="824"/>
      <c r="AD616" s="824"/>
      <c r="AE616" s="824"/>
      <c r="AF616" s="824"/>
      <c r="AG616" s="824"/>
      <c r="AH616" s="824"/>
      <c r="AI616" s="824"/>
      <c r="AJ616" s="824"/>
      <c r="AK616" s="824"/>
      <c r="AL616" s="824"/>
      <c r="AM616" s="824"/>
      <c r="AN616" s="824"/>
      <c r="AO616" s="824"/>
      <c r="AP616" s="824"/>
      <c r="AQ616" s="824"/>
      <c r="AR616" s="824"/>
      <c r="AS616" s="824"/>
      <c r="AT616" s="824"/>
      <c r="AU616" s="824"/>
      <c r="AV616" s="824"/>
      <c r="AW616" s="824"/>
      <c r="AX616" s="824"/>
      <c r="AY616" s="824"/>
      <c r="AZ616" s="824"/>
    </row>
    <row r="617" spans="6:52" s="794" customFormat="1" ht="12">
      <c r="F617" s="795"/>
      <c r="G617" s="795"/>
      <c r="H617" s="795"/>
      <c r="I617" s="795"/>
      <c r="L617" s="795"/>
      <c r="M617" s="824"/>
      <c r="N617" s="800"/>
      <c r="O617" s="800"/>
      <c r="P617" s="800"/>
      <c r="Q617" s="800"/>
      <c r="R617" s="800"/>
      <c r="S617" s="801"/>
      <c r="T617" s="801"/>
      <c r="U617" s="801"/>
      <c r="V617" s="801"/>
      <c r="W617" s="801"/>
      <c r="X617" s="801"/>
      <c r="Y617" s="801"/>
      <c r="Z617" s="801"/>
      <c r="AA617" s="801"/>
      <c r="AB617" s="801"/>
      <c r="AC617" s="824"/>
      <c r="AD617" s="824"/>
      <c r="AE617" s="824"/>
      <c r="AF617" s="824"/>
      <c r="AG617" s="824"/>
      <c r="AH617" s="824"/>
      <c r="AI617" s="824"/>
      <c r="AJ617" s="824"/>
      <c r="AK617" s="824"/>
      <c r="AL617" s="824"/>
      <c r="AM617" s="824"/>
      <c r="AN617" s="824"/>
      <c r="AO617" s="824"/>
      <c r="AP617" s="824"/>
      <c r="AQ617" s="824"/>
      <c r="AR617" s="824"/>
      <c r="AS617" s="824"/>
      <c r="AT617" s="824"/>
      <c r="AU617" s="824"/>
      <c r="AV617" s="824"/>
      <c r="AW617" s="824"/>
      <c r="AX617" s="824"/>
      <c r="AY617" s="824"/>
      <c r="AZ617" s="824"/>
    </row>
    <row r="618" spans="6:52" s="794" customFormat="1" ht="12">
      <c r="F618" s="795"/>
      <c r="G618" s="795"/>
      <c r="H618" s="795"/>
      <c r="I618" s="795"/>
      <c r="L618" s="795"/>
      <c r="M618" s="824"/>
      <c r="N618" s="800"/>
      <c r="O618" s="800"/>
      <c r="P618" s="800"/>
      <c r="Q618" s="800"/>
      <c r="R618" s="800"/>
      <c r="S618" s="801"/>
      <c r="T618" s="801"/>
      <c r="U618" s="801"/>
      <c r="V618" s="801"/>
      <c r="W618" s="801"/>
      <c r="X618" s="801"/>
      <c r="Y618" s="801"/>
      <c r="Z618" s="801"/>
      <c r="AA618" s="801"/>
      <c r="AB618" s="801"/>
      <c r="AC618" s="824"/>
      <c r="AD618" s="824"/>
      <c r="AE618" s="824"/>
      <c r="AF618" s="824"/>
      <c r="AG618" s="824"/>
      <c r="AH618" s="824"/>
      <c r="AI618" s="824"/>
      <c r="AJ618" s="824"/>
      <c r="AK618" s="824"/>
      <c r="AL618" s="824"/>
      <c r="AM618" s="824"/>
      <c r="AN618" s="824"/>
      <c r="AO618" s="824"/>
      <c r="AP618" s="824"/>
      <c r="AQ618" s="824"/>
      <c r="AR618" s="824"/>
      <c r="AS618" s="824"/>
      <c r="AT618" s="824"/>
      <c r="AU618" s="824"/>
      <c r="AV618" s="824"/>
      <c r="AW618" s="824"/>
      <c r="AX618" s="824"/>
      <c r="AY618" s="824"/>
      <c r="AZ618" s="824"/>
    </row>
    <row r="619" spans="6:52" s="794" customFormat="1" ht="12">
      <c r="F619" s="795"/>
      <c r="G619" s="795"/>
      <c r="H619" s="795"/>
      <c r="I619" s="795"/>
      <c r="L619" s="795"/>
      <c r="M619" s="824"/>
      <c r="N619" s="800"/>
      <c r="O619" s="800"/>
      <c r="P619" s="800"/>
      <c r="Q619" s="800"/>
      <c r="R619" s="800"/>
      <c r="S619" s="801"/>
      <c r="T619" s="801"/>
      <c r="U619" s="801"/>
      <c r="V619" s="801"/>
      <c r="W619" s="801"/>
      <c r="X619" s="801"/>
      <c r="Y619" s="801"/>
      <c r="Z619" s="801"/>
      <c r="AA619" s="801"/>
      <c r="AB619" s="801"/>
      <c r="AC619" s="824"/>
      <c r="AD619" s="824"/>
      <c r="AE619" s="824"/>
      <c r="AF619" s="824"/>
      <c r="AG619" s="824"/>
      <c r="AH619" s="824"/>
      <c r="AI619" s="824"/>
      <c r="AJ619" s="824"/>
      <c r="AK619" s="824"/>
      <c r="AL619" s="824"/>
      <c r="AM619" s="824"/>
      <c r="AN619" s="824"/>
      <c r="AO619" s="824"/>
      <c r="AP619" s="824"/>
      <c r="AQ619" s="824"/>
      <c r="AR619" s="824"/>
      <c r="AS619" s="824"/>
      <c r="AT619" s="824"/>
      <c r="AU619" s="824"/>
      <c r="AV619" s="824"/>
      <c r="AW619" s="824"/>
      <c r="AX619" s="824"/>
      <c r="AY619" s="824"/>
      <c r="AZ619" s="824"/>
    </row>
    <row r="620" spans="6:52" s="794" customFormat="1" ht="12">
      <c r="F620" s="795"/>
      <c r="G620" s="795"/>
      <c r="H620" s="795"/>
      <c r="I620" s="795"/>
      <c r="L620" s="795"/>
      <c r="M620" s="824"/>
      <c r="N620" s="800"/>
      <c r="O620" s="800"/>
      <c r="P620" s="800"/>
      <c r="Q620" s="800"/>
      <c r="R620" s="800"/>
      <c r="S620" s="801"/>
      <c r="T620" s="801"/>
      <c r="U620" s="801"/>
      <c r="V620" s="801"/>
      <c r="W620" s="801"/>
      <c r="X620" s="801"/>
      <c r="Y620" s="801"/>
      <c r="Z620" s="801"/>
      <c r="AA620" s="801"/>
      <c r="AB620" s="801"/>
      <c r="AC620" s="824"/>
      <c r="AD620" s="824"/>
      <c r="AE620" s="824"/>
      <c r="AF620" s="824"/>
      <c r="AG620" s="824"/>
      <c r="AH620" s="824"/>
      <c r="AI620" s="824"/>
      <c r="AJ620" s="824"/>
      <c r="AK620" s="824"/>
      <c r="AL620" s="824"/>
      <c r="AM620" s="824"/>
      <c r="AN620" s="824"/>
      <c r="AO620" s="824"/>
      <c r="AP620" s="824"/>
      <c r="AQ620" s="824"/>
      <c r="AR620" s="824"/>
      <c r="AS620" s="824"/>
      <c r="AT620" s="824"/>
      <c r="AU620" s="824"/>
      <c r="AV620" s="824"/>
      <c r="AW620" s="824"/>
      <c r="AX620" s="824"/>
      <c r="AY620" s="824"/>
      <c r="AZ620" s="824"/>
    </row>
    <row r="621" spans="6:52" s="794" customFormat="1" ht="12">
      <c r="F621" s="795"/>
      <c r="G621" s="795"/>
      <c r="H621" s="795"/>
      <c r="I621" s="795"/>
      <c r="L621" s="795"/>
      <c r="M621" s="824"/>
      <c r="N621" s="800"/>
      <c r="O621" s="800"/>
      <c r="P621" s="800"/>
      <c r="Q621" s="800"/>
      <c r="R621" s="800"/>
      <c r="S621" s="801"/>
      <c r="T621" s="801"/>
      <c r="U621" s="801"/>
      <c r="V621" s="801"/>
      <c r="W621" s="801"/>
      <c r="X621" s="801"/>
      <c r="Y621" s="801"/>
      <c r="Z621" s="801"/>
      <c r="AA621" s="801"/>
      <c r="AB621" s="801"/>
      <c r="AC621" s="824"/>
      <c r="AD621" s="824"/>
      <c r="AE621" s="824"/>
      <c r="AF621" s="824"/>
      <c r="AG621" s="824"/>
      <c r="AH621" s="824"/>
      <c r="AI621" s="824"/>
      <c r="AJ621" s="824"/>
      <c r="AK621" s="824"/>
      <c r="AL621" s="824"/>
      <c r="AM621" s="824"/>
      <c r="AN621" s="824"/>
      <c r="AO621" s="824"/>
      <c r="AP621" s="824"/>
      <c r="AQ621" s="824"/>
      <c r="AR621" s="824"/>
      <c r="AS621" s="824"/>
      <c r="AT621" s="824"/>
      <c r="AU621" s="824"/>
      <c r="AV621" s="824"/>
      <c r="AW621" s="824"/>
      <c r="AX621" s="824"/>
      <c r="AY621" s="824"/>
      <c r="AZ621" s="824"/>
    </row>
    <row r="622" spans="6:52" s="794" customFormat="1" ht="12">
      <c r="F622" s="795"/>
      <c r="G622" s="795"/>
      <c r="H622" s="795"/>
      <c r="I622" s="795"/>
      <c r="L622" s="795"/>
      <c r="M622" s="824"/>
      <c r="N622" s="800"/>
      <c r="O622" s="800"/>
      <c r="P622" s="800"/>
      <c r="Q622" s="800"/>
      <c r="R622" s="800"/>
      <c r="S622" s="801"/>
      <c r="T622" s="801"/>
      <c r="U622" s="801"/>
      <c r="V622" s="801"/>
      <c r="W622" s="801"/>
      <c r="X622" s="801"/>
      <c r="Y622" s="801"/>
      <c r="Z622" s="801"/>
      <c r="AA622" s="801"/>
      <c r="AB622" s="801"/>
      <c r="AC622" s="824"/>
      <c r="AD622" s="824"/>
      <c r="AE622" s="824"/>
      <c r="AF622" s="824"/>
      <c r="AG622" s="824"/>
      <c r="AH622" s="824"/>
      <c r="AI622" s="824"/>
      <c r="AJ622" s="824"/>
      <c r="AK622" s="824"/>
      <c r="AL622" s="824"/>
      <c r="AM622" s="824"/>
      <c r="AN622" s="824"/>
      <c r="AO622" s="824"/>
      <c r="AP622" s="824"/>
      <c r="AQ622" s="824"/>
      <c r="AR622" s="824"/>
      <c r="AS622" s="824"/>
      <c r="AT622" s="824"/>
      <c r="AU622" s="824"/>
      <c r="AV622" s="824"/>
      <c r="AW622" s="824"/>
      <c r="AX622" s="824"/>
      <c r="AY622" s="824"/>
      <c r="AZ622" s="824"/>
    </row>
    <row r="623" spans="6:52" s="794" customFormat="1" ht="12">
      <c r="F623" s="795"/>
      <c r="G623" s="795"/>
      <c r="H623" s="795"/>
      <c r="I623" s="795"/>
      <c r="L623" s="795"/>
      <c r="M623" s="824"/>
      <c r="N623" s="800"/>
      <c r="O623" s="800"/>
      <c r="P623" s="800"/>
      <c r="Q623" s="800"/>
      <c r="R623" s="800"/>
      <c r="S623" s="801"/>
      <c r="T623" s="801"/>
      <c r="U623" s="801"/>
      <c r="V623" s="801"/>
      <c r="W623" s="801"/>
      <c r="X623" s="801"/>
      <c r="Y623" s="801"/>
      <c r="Z623" s="801"/>
      <c r="AA623" s="801"/>
      <c r="AB623" s="801"/>
      <c r="AC623" s="824"/>
      <c r="AD623" s="824"/>
      <c r="AE623" s="824"/>
      <c r="AF623" s="824"/>
      <c r="AG623" s="824"/>
      <c r="AH623" s="824"/>
      <c r="AI623" s="824"/>
      <c r="AJ623" s="824"/>
      <c r="AK623" s="824"/>
      <c r="AL623" s="824"/>
      <c r="AM623" s="824"/>
      <c r="AN623" s="824"/>
      <c r="AO623" s="824"/>
      <c r="AP623" s="824"/>
      <c r="AQ623" s="824"/>
      <c r="AR623" s="824"/>
      <c r="AS623" s="824"/>
      <c r="AT623" s="824"/>
      <c r="AU623" s="824"/>
      <c r="AV623" s="824"/>
      <c r="AW623" s="824"/>
      <c r="AX623" s="824"/>
      <c r="AY623" s="824"/>
      <c r="AZ623" s="824"/>
    </row>
    <row r="624" spans="6:52" s="794" customFormat="1" ht="12">
      <c r="F624" s="795"/>
      <c r="G624" s="795"/>
      <c r="H624" s="795"/>
      <c r="I624" s="795"/>
      <c r="L624" s="795"/>
      <c r="M624" s="824"/>
      <c r="N624" s="800"/>
      <c r="O624" s="800"/>
      <c r="P624" s="800"/>
      <c r="Q624" s="800"/>
      <c r="R624" s="800"/>
      <c r="S624" s="801"/>
      <c r="T624" s="801"/>
      <c r="U624" s="801"/>
      <c r="V624" s="801"/>
      <c r="W624" s="801"/>
      <c r="X624" s="801"/>
      <c r="Y624" s="801"/>
      <c r="Z624" s="801"/>
      <c r="AA624" s="801"/>
      <c r="AB624" s="801"/>
      <c r="AC624" s="824"/>
      <c r="AD624" s="824"/>
      <c r="AE624" s="824"/>
      <c r="AF624" s="824"/>
      <c r="AG624" s="824"/>
      <c r="AH624" s="824"/>
      <c r="AI624" s="824"/>
      <c r="AJ624" s="824"/>
      <c r="AK624" s="824"/>
      <c r="AL624" s="824"/>
      <c r="AM624" s="824"/>
      <c r="AN624" s="824"/>
      <c r="AO624" s="824"/>
      <c r="AP624" s="824"/>
      <c r="AQ624" s="824"/>
      <c r="AR624" s="824"/>
      <c r="AS624" s="824"/>
      <c r="AT624" s="824"/>
      <c r="AU624" s="824"/>
      <c r="AV624" s="824"/>
      <c r="AW624" s="824"/>
      <c r="AX624" s="824"/>
      <c r="AY624" s="824"/>
      <c r="AZ624" s="824"/>
    </row>
    <row r="625" spans="6:52" s="794" customFormat="1" ht="12">
      <c r="F625" s="795"/>
      <c r="G625" s="795"/>
      <c r="H625" s="795"/>
      <c r="I625" s="795"/>
      <c r="L625" s="795"/>
      <c r="M625" s="824"/>
      <c r="N625" s="800"/>
      <c r="O625" s="800"/>
      <c r="P625" s="800"/>
      <c r="Q625" s="800"/>
      <c r="R625" s="800"/>
      <c r="S625" s="801"/>
      <c r="T625" s="801"/>
      <c r="U625" s="801"/>
      <c r="V625" s="801"/>
      <c r="W625" s="801"/>
      <c r="X625" s="801"/>
      <c r="Y625" s="801"/>
      <c r="Z625" s="801"/>
      <c r="AA625" s="801"/>
      <c r="AB625" s="801"/>
      <c r="AC625" s="824"/>
      <c r="AD625" s="824"/>
      <c r="AE625" s="824"/>
      <c r="AF625" s="824"/>
      <c r="AG625" s="824"/>
      <c r="AH625" s="824"/>
      <c r="AI625" s="824"/>
      <c r="AJ625" s="824"/>
      <c r="AK625" s="824"/>
      <c r="AL625" s="824"/>
      <c r="AM625" s="824"/>
      <c r="AN625" s="824"/>
      <c r="AO625" s="824"/>
      <c r="AP625" s="824"/>
      <c r="AQ625" s="824"/>
      <c r="AR625" s="824"/>
      <c r="AS625" s="824"/>
      <c r="AT625" s="824"/>
      <c r="AU625" s="824"/>
      <c r="AV625" s="824"/>
      <c r="AW625" s="824"/>
      <c r="AX625" s="824"/>
      <c r="AY625" s="824"/>
      <c r="AZ625" s="824"/>
    </row>
    <row r="626" spans="6:52" s="794" customFormat="1" ht="12">
      <c r="F626" s="795"/>
      <c r="G626" s="795"/>
      <c r="H626" s="795"/>
      <c r="I626" s="795"/>
      <c r="L626" s="795"/>
      <c r="M626" s="824"/>
      <c r="N626" s="800"/>
      <c r="O626" s="800"/>
      <c r="P626" s="800"/>
      <c r="Q626" s="800"/>
      <c r="R626" s="800"/>
      <c r="S626" s="801"/>
      <c r="T626" s="801"/>
      <c r="U626" s="801"/>
      <c r="V626" s="801"/>
      <c r="W626" s="801"/>
      <c r="X626" s="801"/>
      <c r="Y626" s="801"/>
      <c r="Z626" s="801"/>
      <c r="AA626" s="801"/>
      <c r="AB626" s="801"/>
      <c r="AC626" s="824"/>
      <c r="AD626" s="824"/>
      <c r="AE626" s="824"/>
      <c r="AF626" s="824"/>
      <c r="AG626" s="824"/>
      <c r="AH626" s="824"/>
      <c r="AI626" s="824"/>
      <c r="AJ626" s="824"/>
      <c r="AK626" s="824"/>
      <c r="AL626" s="824"/>
      <c r="AM626" s="824"/>
      <c r="AN626" s="824"/>
      <c r="AO626" s="824"/>
      <c r="AP626" s="824"/>
      <c r="AQ626" s="824"/>
      <c r="AR626" s="824"/>
      <c r="AS626" s="824"/>
      <c r="AT626" s="824"/>
      <c r="AU626" s="824"/>
      <c r="AV626" s="824"/>
      <c r="AW626" s="824"/>
      <c r="AX626" s="824"/>
      <c r="AY626" s="824"/>
      <c r="AZ626" s="824"/>
    </row>
    <row r="627" spans="6:52" s="794" customFormat="1" ht="12">
      <c r="F627" s="795"/>
      <c r="G627" s="795"/>
      <c r="H627" s="795"/>
      <c r="I627" s="795"/>
      <c r="L627" s="795"/>
      <c r="M627" s="824"/>
      <c r="N627" s="800"/>
      <c r="O627" s="800"/>
      <c r="P627" s="800"/>
      <c r="Q627" s="800"/>
      <c r="R627" s="800"/>
      <c r="S627" s="801"/>
      <c r="T627" s="801"/>
      <c r="U627" s="801"/>
      <c r="V627" s="801"/>
      <c r="W627" s="801"/>
      <c r="X627" s="801"/>
      <c r="Y627" s="801"/>
      <c r="Z627" s="801"/>
      <c r="AA627" s="801"/>
      <c r="AB627" s="801"/>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824"/>
      <c r="AY627" s="824"/>
      <c r="AZ627" s="824"/>
    </row>
    <row r="628" spans="6:52" s="794" customFormat="1" ht="12">
      <c r="F628" s="795"/>
      <c r="G628" s="795"/>
      <c r="H628" s="795"/>
      <c r="I628" s="795"/>
      <c r="L628" s="795"/>
      <c r="M628" s="824"/>
      <c r="N628" s="800"/>
      <c r="O628" s="800"/>
      <c r="P628" s="800"/>
      <c r="Q628" s="800"/>
      <c r="R628" s="800"/>
      <c r="S628" s="801"/>
      <c r="T628" s="801"/>
      <c r="U628" s="801"/>
      <c r="V628" s="801"/>
      <c r="W628" s="801"/>
      <c r="X628" s="801"/>
      <c r="Y628" s="801"/>
      <c r="Z628" s="801"/>
      <c r="AA628" s="801"/>
      <c r="AB628" s="801"/>
      <c r="AC628" s="824"/>
      <c r="AD628" s="824"/>
      <c r="AE628" s="824"/>
      <c r="AF628" s="824"/>
      <c r="AG628" s="824"/>
      <c r="AH628" s="824"/>
      <c r="AI628" s="824"/>
      <c r="AJ628" s="824"/>
      <c r="AK628" s="824"/>
      <c r="AL628" s="824"/>
      <c r="AM628" s="824"/>
      <c r="AN628" s="824"/>
      <c r="AO628" s="824"/>
      <c r="AP628" s="824"/>
      <c r="AQ628" s="824"/>
      <c r="AR628" s="824"/>
      <c r="AS628" s="824"/>
      <c r="AT628" s="824"/>
      <c r="AU628" s="824"/>
      <c r="AV628" s="824"/>
      <c r="AW628" s="824"/>
      <c r="AX628" s="824"/>
      <c r="AY628" s="824"/>
      <c r="AZ628" s="824"/>
    </row>
    <row r="629" spans="6:52" s="794" customFormat="1" ht="12">
      <c r="F629" s="795"/>
      <c r="G629" s="795"/>
      <c r="H629" s="795"/>
      <c r="I629" s="795"/>
      <c r="L629" s="795"/>
      <c r="M629" s="824"/>
      <c r="N629" s="800"/>
      <c r="O629" s="800"/>
      <c r="P629" s="800"/>
      <c r="Q629" s="800"/>
      <c r="R629" s="800"/>
      <c r="S629" s="801"/>
      <c r="T629" s="801"/>
      <c r="U629" s="801"/>
      <c r="V629" s="801"/>
      <c r="W629" s="801"/>
      <c r="X629" s="801"/>
      <c r="Y629" s="801"/>
      <c r="Z629" s="801"/>
      <c r="AA629" s="801"/>
      <c r="AB629" s="801"/>
      <c r="AC629" s="824"/>
      <c r="AD629" s="824"/>
      <c r="AE629" s="824"/>
      <c r="AF629" s="824"/>
      <c r="AG629" s="824"/>
      <c r="AH629" s="824"/>
      <c r="AI629" s="824"/>
      <c r="AJ629" s="824"/>
      <c r="AK629" s="824"/>
      <c r="AL629" s="824"/>
      <c r="AM629" s="824"/>
      <c r="AN629" s="824"/>
      <c r="AO629" s="824"/>
      <c r="AP629" s="824"/>
      <c r="AQ629" s="824"/>
      <c r="AR629" s="824"/>
      <c r="AS629" s="824"/>
      <c r="AT629" s="824"/>
      <c r="AU629" s="824"/>
      <c r="AV629" s="824"/>
      <c r="AW629" s="824"/>
      <c r="AX629" s="824"/>
      <c r="AY629" s="824"/>
      <c r="AZ629" s="824"/>
    </row>
    <row r="630" spans="6:52" s="794" customFormat="1" ht="12">
      <c r="F630" s="795"/>
      <c r="G630" s="795"/>
      <c r="H630" s="795"/>
      <c r="I630" s="795"/>
      <c r="L630" s="795"/>
      <c r="M630" s="824"/>
      <c r="N630" s="800"/>
      <c r="O630" s="800"/>
      <c r="P630" s="800"/>
      <c r="Q630" s="800"/>
      <c r="R630" s="800"/>
      <c r="S630" s="801"/>
      <c r="T630" s="801"/>
      <c r="U630" s="801"/>
      <c r="V630" s="801"/>
      <c r="W630" s="801"/>
      <c r="X630" s="801"/>
      <c r="Y630" s="801"/>
      <c r="Z630" s="801"/>
      <c r="AA630" s="801"/>
      <c r="AB630" s="801"/>
      <c r="AC630" s="824"/>
      <c r="AD630" s="824"/>
      <c r="AE630" s="824"/>
      <c r="AF630" s="824"/>
      <c r="AG630" s="824"/>
      <c r="AH630" s="824"/>
      <c r="AI630" s="824"/>
      <c r="AJ630" s="824"/>
      <c r="AK630" s="824"/>
      <c r="AL630" s="824"/>
      <c r="AM630" s="824"/>
      <c r="AN630" s="824"/>
      <c r="AO630" s="824"/>
      <c r="AP630" s="824"/>
      <c r="AQ630" s="824"/>
      <c r="AR630" s="824"/>
      <c r="AS630" s="824"/>
      <c r="AT630" s="824"/>
      <c r="AU630" s="824"/>
      <c r="AV630" s="824"/>
      <c r="AW630" s="824"/>
      <c r="AX630" s="824"/>
      <c r="AY630" s="824"/>
      <c r="AZ630" s="824"/>
    </row>
    <row r="631" spans="6:52" s="794" customFormat="1" ht="12">
      <c r="F631" s="795"/>
      <c r="G631" s="795"/>
      <c r="H631" s="795"/>
      <c r="I631" s="795"/>
      <c r="L631" s="795"/>
      <c r="M631" s="824"/>
      <c r="N631" s="800"/>
      <c r="O631" s="800"/>
      <c r="P631" s="800"/>
      <c r="Q631" s="800"/>
      <c r="R631" s="800"/>
      <c r="S631" s="801"/>
      <c r="T631" s="801"/>
      <c r="U631" s="801"/>
      <c r="V631" s="801"/>
      <c r="W631" s="801"/>
      <c r="X631" s="801"/>
      <c r="Y631" s="801"/>
      <c r="Z631" s="801"/>
      <c r="AA631" s="801"/>
      <c r="AB631" s="801"/>
      <c r="AC631" s="824"/>
      <c r="AD631" s="824"/>
      <c r="AE631" s="824"/>
      <c r="AF631" s="824"/>
      <c r="AG631" s="824"/>
      <c r="AH631" s="824"/>
      <c r="AI631" s="824"/>
      <c r="AJ631" s="824"/>
      <c r="AK631" s="824"/>
      <c r="AL631" s="824"/>
      <c r="AM631" s="824"/>
      <c r="AN631" s="824"/>
      <c r="AO631" s="824"/>
      <c r="AP631" s="824"/>
      <c r="AQ631" s="824"/>
      <c r="AR631" s="824"/>
      <c r="AS631" s="824"/>
      <c r="AT631" s="824"/>
      <c r="AU631" s="824"/>
      <c r="AV631" s="824"/>
      <c r="AW631" s="824"/>
      <c r="AX631" s="824"/>
      <c r="AY631" s="824"/>
      <c r="AZ631" s="824"/>
    </row>
    <row r="632" spans="6:52" s="794" customFormat="1" ht="12">
      <c r="F632" s="795"/>
      <c r="G632" s="795"/>
      <c r="H632" s="795"/>
      <c r="I632" s="795"/>
      <c r="L632" s="795"/>
      <c r="M632" s="824"/>
      <c r="N632" s="800"/>
      <c r="O632" s="800"/>
      <c r="P632" s="800"/>
      <c r="Q632" s="800"/>
      <c r="R632" s="800"/>
      <c r="S632" s="801"/>
      <c r="T632" s="801"/>
      <c r="U632" s="801"/>
      <c r="V632" s="801"/>
      <c r="W632" s="801"/>
      <c r="X632" s="801"/>
      <c r="Y632" s="801"/>
      <c r="Z632" s="801"/>
      <c r="AA632" s="801"/>
      <c r="AB632" s="801"/>
      <c r="AC632" s="824"/>
      <c r="AD632" s="824"/>
      <c r="AE632" s="824"/>
      <c r="AF632" s="824"/>
      <c r="AG632" s="824"/>
      <c r="AH632" s="824"/>
      <c r="AI632" s="824"/>
      <c r="AJ632" s="824"/>
      <c r="AK632" s="824"/>
      <c r="AL632" s="824"/>
      <c r="AM632" s="824"/>
      <c r="AN632" s="824"/>
      <c r="AO632" s="824"/>
      <c r="AP632" s="824"/>
      <c r="AQ632" s="824"/>
      <c r="AR632" s="824"/>
      <c r="AS632" s="824"/>
      <c r="AT632" s="824"/>
      <c r="AU632" s="824"/>
      <c r="AV632" s="824"/>
      <c r="AW632" s="824"/>
      <c r="AX632" s="824"/>
      <c r="AY632" s="824"/>
      <c r="AZ632" s="824"/>
    </row>
    <row r="633" spans="6:52" s="794" customFormat="1" ht="12">
      <c r="F633" s="795"/>
      <c r="G633" s="795"/>
      <c r="H633" s="795"/>
      <c r="I633" s="795"/>
      <c r="L633" s="795"/>
      <c r="M633" s="824"/>
      <c r="N633" s="800"/>
      <c r="O633" s="800"/>
      <c r="P633" s="800"/>
      <c r="Q633" s="800"/>
      <c r="R633" s="800"/>
      <c r="S633" s="801"/>
      <c r="T633" s="801"/>
      <c r="U633" s="801"/>
      <c r="V633" s="801"/>
      <c r="W633" s="801"/>
      <c r="X633" s="801"/>
      <c r="Y633" s="801"/>
      <c r="Z633" s="801"/>
      <c r="AA633" s="801"/>
      <c r="AB633" s="801"/>
      <c r="AC633" s="824"/>
      <c r="AD633" s="824"/>
      <c r="AE633" s="824"/>
      <c r="AF633" s="824"/>
      <c r="AG633" s="824"/>
      <c r="AH633" s="824"/>
      <c r="AI633" s="824"/>
      <c r="AJ633" s="824"/>
      <c r="AK633" s="824"/>
      <c r="AL633" s="824"/>
      <c r="AM633" s="824"/>
      <c r="AN633" s="824"/>
      <c r="AO633" s="824"/>
      <c r="AP633" s="824"/>
      <c r="AQ633" s="824"/>
      <c r="AR633" s="824"/>
      <c r="AS633" s="824"/>
      <c r="AT633" s="824"/>
      <c r="AU633" s="824"/>
      <c r="AV633" s="824"/>
      <c r="AW633" s="824"/>
      <c r="AX633" s="824"/>
      <c r="AY633" s="824"/>
      <c r="AZ633" s="824"/>
    </row>
    <row r="634" spans="6:52" s="794" customFormat="1" ht="12">
      <c r="F634" s="795"/>
      <c r="G634" s="795"/>
      <c r="H634" s="795"/>
      <c r="I634" s="795"/>
      <c r="L634" s="795"/>
      <c r="M634" s="824"/>
      <c r="N634" s="800"/>
      <c r="O634" s="800"/>
      <c r="P634" s="800"/>
      <c r="Q634" s="800"/>
      <c r="R634" s="800"/>
      <c r="S634" s="801"/>
      <c r="T634" s="801"/>
      <c r="U634" s="801"/>
      <c r="V634" s="801"/>
      <c r="W634" s="801"/>
      <c r="X634" s="801"/>
      <c r="Y634" s="801"/>
      <c r="Z634" s="801"/>
      <c r="AA634" s="801"/>
      <c r="AB634" s="801"/>
      <c r="AC634" s="824"/>
      <c r="AD634" s="824"/>
      <c r="AE634" s="824"/>
      <c r="AF634" s="824"/>
      <c r="AG634" s="824"/>
      <c r="AH634" s="824"/>
      <c r="AI634" s="824"/>
      <c r="AJ634" s="824"/>
      <c r="AK634" s="824"/>
      <c r="AL634" s="824"/>
      <c r="AM634" s="824"/>
      <c r="AN634" s="824"/>
      <c r="AO634" s="824"/>
      <c r="AP634" s="824"/>
      <c r="AQ634" s="824"/>
      <c r="AR634" s="824"/>
      <c r="AS634" s="824"/>
      <c r="AT634" s="824"/>
      <c r="AU634" s="824"/>
      <c r="AV634" s="824"/>
      <c r="AW634" s="824"/>
      <c r="AX634" s="824"/>
      <c r="AY634" s="824"/>
      <c r="AZ634" s="824"/>
    </row>
    <row r="635" spans="6:52" s="794" customFormat="1" ht="12">
      <c r="F635" s="795"/>
      <c r="G635" s="795"/>
      <c r="H635" s="795"/>
      <c r="I635" s="795"/>
      <c r="L635" s="795"/>
      <c r="M635" s="824"/>
      <c r="N635" s="800"/>
      <c r="O635" s="800"/>
      <c r="P635" s="800"/>
      <c r="Q635" s="800"/>
      <c r="R635" s="800"/>
      <c r="S635" s="801"/>
      <c r="T635" s="801"/>
      <c r="U635" s="801"/>
      <c r="V635" s="801"/>
      <c r="W635" s="801"/>
      <c r="X635" s="801"/>
      <c r="Y635" s="801"/>
      <c r="Z635" s="801"/>
      <c r="AA635" s="801"/>
      <c r="AB635" s="801"/>
      <c r="AC635" s="824"/>
      <c r="AD635" s="824"/>
      <c r="AE635" s="824"/>
      <c r="AF635" s="824"/>
      <c r="AG635" s="824"/>
      <c r="AH635" s="824"/>
      <c r="AI635" s="824"/>
      <c r="AJ635" s="824"/>
      <c r="AK635" s="824"/>
      <c r="AL635" s="824"/>
      <c r="AM635" s="824"/>
      <c r="AN635" s="824"/>
      <c r="AO635" s="824"/>
      <c r="AP635" s="824"/>
      <c r="AQ635" s="824"/>
      <c r="AR635" s="824"/>
      <c r="AS635" s="824"/>
      <c r="AT635" s="824"/>
      <c r="AU635" s="824"/>
      <c r="AV635" s="824"/>
      <c r="AW635" s="824"/>
      <c r="AX635" s="824"/>
      <c r="AY635" s="824"/>
      <c r="AZ635" s="824"/>
    </row>
    <row r="636" spans="6:52" s="794" customFormat="1" ht="12">
      <c r="F636" s="795"/>
      <c r="G636" s="795"/>
      <c r="H636" s="795"/>
      <c r="I636" s="795"/>
      <c r="L636" s="795"/>
      <c r="M636" s="824"/>
      <c r="N636" s="800"/>
      <c r="O636" s="800"/>
      <c r="P636" s="800"/>
      <c r="Q636" s="800"/>
      <c r="R636" s="800"/>
      <c r="S636" s="801"/>
      <c r="T636" s="801"/>
      <c r="U636" s="801"/>
      <c r="V636" s="801"/>
      <c r="W636" s="801"/>
      <c r="X636" s="801"/>
      <c r="Y636" s="801"/>
      <c r="Z636" s="801"/>
      <c r="AA636" s="801"/>
      <c r="AB636" s="801"/>
      <c r="AC636" s="824"/>
      <c r="AD636" s="824"/>
      <c r="AE636" s="824"/>
      <c r="AF636" s="824"/>
      <c r="AG636" s="824"/>
      <c r="AH636" s="824"/>
      <c r="AI636" s="824"/>
      <c r="AJ636" s="824"/>
      <c r="AK636" s="824"/>
      <c r="AL636" s="824"/>
      <c r="AM636" s="824"/>
      <c r="AN636" s="824"/>
      <c r="AO636" s="824"/>
      <c r="AP636" s="824"/>
      <c r="AQ636" s="824"/>
      <c r="AR636" s="824"/>
      <c r="AS636" s="824"/>
      <c r="AT636" s="824"/>
      <c r="AU636" s="824"/>
      <c r="AV636" s="824"/>
      <c r="AW636" s="824"/>
      <c r="AX636" s="824"/>
      <c r="AY636" s="824"/>
      <c r="AZ636" s="824"/>
    </row>
    <row r="637" spans="6:52" s="794" customFormat="1" ht="12">
      <c r="F637" s="795"/>
      <c r="G637" s="795"/>
      <c r="H637" s="795"/>
      <c r="I637" s="795"/>
      <c r="L637" s="795"/>
      <c r="M637" s="824"/>
      <c r="N637" s="800"/>
      <c r="O637" s="800"/>
      <c r="P637" s="800"/>
      <c r="Q637" s="800"/>
      <c r="R637" s="800"/>
      <c r="S637" s="801"/>
      <c r="T637" s="801"/>
      <c r="U637" s="801"/>
      <c r="V637" s="801"/>
      <c r="W637" s="801"/>
      <c r="X637" s="801"/>
      <c r="Y637" s="801"/>
      <c r="Z637" s="801"/>
      <c r="AA637" s="801"/>
      <c r="AB637" s="801"/>
      <c r="AC637" s="824"/>
      <c r="AD637" s="824"/>
      <c r="AE637" s="824"/>
      <c r="AF637" s="824"/>
      <c r="AG637" s="824"/>
      <c r="AH637" s="824"/>
      <c r="AI637" s="824"/>
      <c r="AJ637" s="824"/>
      <c r="AK637" s="824"/>
      <c r="AL637" s="824"/>
      <c r="AM637" s="824"/>
      <c r="AN637" s="824"/>
      <c r="AO637" s="824"/>
      <c r="AP637" s="824"/>
      <c r="AQ637" s="824"/>
      <c r="AR637" s="824"/>
      <c r="AS637" s="824"/>
      <c r="AT637" s="824"/>
      <c r="AU637" s="824"/>
      <c r="AV637" s="824"/>
      <c r="AW637" s="824"/>
      <c r="AX637" s="824"/>
      <c r="AY637" s="824"/>
      <c r="AZ637" s="824"/>
    </row>
    <row r="638" spans="6:52" s="794" customFormat="1" ht="12">
      <c r="F638" s="795"/>
      <c r="G638" s="795"/>
      <c r="H638" s="795"/>
      <c r="I638" s="795"/>
      <c r="L638" s="795"/>
      <c r="M638" s="824"/>
      <c r="N638" s="800"/>
      <c r="O638" s="800"/>
      <c r="P638" s="800"/>
      <c r="Q638" s="800"/>
      <c r="R638" s="800"/>
      <c r="S638" s="801"/>
      <c r="T638" s="801"/>
      <c r="U638" s="801"/>
      <c r="V638" s="801"/>
      <c r="W638" s="801"/>
      <c r="X638" s="801"/>
      <c r="Y638" s="801"/>
      <c r="Z638" s="801"/>
      <c r="AA638" s="801"/>
      <c r="AB638" s="801"/>
      <c r="AC638" s="824"/>
      <c r="AD638" s="824"/>
      <c r="AE638" s="824"/>
      <c r="AF638" s="824"/>
      <c r="AG638" s="824"/>
      <c r="AH638" s="824"/>
      <c r="AI638" s="824"/>
      <c r="AJ638" s="824"/>
      <c r="AK638" s="824"/>
      <c r="AL638" s="824"/>
      <c r="AM638" s="824"/>
      <c r="AN638" s="824"/>
      <c r="AO638" s="824"/>
      <c r="AP638" s="824"/>
      <c r="AQ638" s="824"/>
      <c r="AR638" s="824"/>
      <c r="AS638" s="824"/>
      <c r="AT638" s="824"/>
      <c r="AU638" s="824"/>
      <c r="AV638" s="824"/>
      <c r="AW638" s="824"/>
      <c r="AX638" s="824"/>
      <c r="AY638" s="824"/>
      <c r="AZ638" s="824"/>
    </row>
    <row r="639" spans="6:52" s="794" customFormat="1" ht="12">
      <c r="F639" s="795"/>
      <c r="G639" s="795"/>
      <c r="H639" s="795"/>
      <c r="I639" s="795"/>
      <c r="L639" s="795"/>
      <c r="M639" s="824"/>
      <c r="N639" s="800"/>
      <c r="O639" s="800"/>
      <c r="P639" s="800"/>
      <c r="Q639" s="800"/>
      <c r="R639" s="800"/>
      <c r="S639" s="801"/>
      <c r="T639" s="801"/>
      <c r="U639" s="801"/>
      <c r="V639" s="801"/>
      <c r="W639" s="801"/>
      <c r="X639" s="801"/>
      <c r="Y639" s="801"/>
      <c r="Z639" s="801"/>
      <c r="AA639" s="801"/>
      <c r="AB639" s="801"/>
      <c r="AC639" s="824"/>
      <c r="AD639" s="824"/>
      <c r="AE639" s="824"/>
      <c r="AF639" s="824"/>
      <c r="AG639" s="824"/>
      <c r="AH639" s="824"/>
      <c r="AI639" s="824"/>
      <c r="AJ639" s="824"/>
      <c r="AK639" s="824"/>
      <c r="AL639" s="824"/>
      <c r="AM639" s="824"/>
      <c r="AN639" s="824"/>
      <c r="AO639" s="824"/>
      <c r="AP639" s="824"/>
      <c r="AQ639" s="824"/>
      <c r="AR639" s="824"/>
      <c r="AS639" s="824"/>
      <c r="AT639" s="824"/>
      <c r="AU639" s="824"/>
      <c r="AV639" s="824"/>
      <c r="AW639" s="824"/>
      <c r="AX639" s="824"/>
      <c r="AY639" s="824"/>
      <c r="AZ639" s="824"/>
    </row>
    <row r="640" spans="6:52" s="794" customFormat="1" ht="12">
      <c r="F640" s="795"/>
      <c r="G640" s="795"/>
      <c r="H640" s="795"/>
      <c r="I640" s="795"/>
      <c r="L640" s="795"/>
      <c r="M640" s="824"/>
      <c r="N640" s="800"/>
      <c r="O640" s="800"/>
      <c r="P640" s="800"/>
      <c r="Q640" s="800"/>
      <c r="R640" s="800"/>
      <c r="S640" s="801"/>
      <c r="T640" s="801"/>
      <c r="U640" s="801"/>
      <c r="V640" s="801"/>
      <c r="W640" s="801"/>
      <c r="X640" s="801"/>
      <c r="Y640" s="801"/>
      <c r="Z640" s="801"/>
      <c r="AA640" s="801"/>
      <c r="AB640" s="801"/>
      <c r="AC640" s="824"/>
      <c r="AD640" s="824"/>
      <c r="AE640" s="824"/>
      <c r="AF640" s="824"/>
      <c r="AG640" s="824"/>
      <c r="AH640" s="824"/>
      <c r="AI640" s="824"/>
      <c r="AJ640" s="824"/>
      <c r="AK640" s="824"/>
      <c r="AL640" s="824"/>
      <c r="AM640" s="824"/>
      <c r="AN640" s="824"/>
      <c r="AO640" s="824"/>
      <c r="AP640" s="824"/>
      <c r="AQ640" s="824"/>
      <c r="AR640" s="824"/>
      <c r="AS640" s="824"/>
      <c r="AT640" s="824"/>
      <c r="AU640" s="824"/>
      <c r="AV640" s="824"/>
      <c r="AW640" s="824"/>
      <c r="AX640" s="824"/>
      <c r="AY640" s="824"/>
      <c r="AZ640" s="824"/>
    </row>
    <row r="641" spans="6:52" s="794" customFormat="1" ht="12">
      <c r="F641" s="795"/>
      <c r="G641" s="795"/>
      <c r="H641" s="795"/>
      <c r="I641" s="795"/>
      <c r="L641" s="795"/>
      <c r="M641" s="824"/>
      <c r="N641" s="800"/>
      <c r="O641" s="800"/>
      <c r="P641" s="800"/>
      <c r="Q641" s="800"/>
      <c r="R641" s="800"/>
      <c r="S641" s="801"/>
      <c r="T641" s="801"/>
      <c r="U641" s="801"/>
      <c r="V641" s="801"/>
      <c r="W641" s="801"/>
      <c r="X641" s="801"/>
      <c r="Y641" s="801"/>
      <c r="Z641" s="801"/>
      <c r="AA641" s="801"/>
      <c r="AB641" s="801"/>
      <c r="AC641" s="824"/>
      <c r="AD641" s="824"/>
      <c r="AE641" s="824"/>
      <c r="AF641" s="824"/>
      <c r="AG641" s="824"/>
      <c r="AH641" s="824"/>
      <c r="AI641" s="824"/>
      <c r="AJ641" s="824"/>
      <c r="AK641" s="824"/>
      <c r="AL641" s="824"/>
      <c r="AM641" s="824"/>
      <c r="AN641" s="824"/>
      <c r="AO641" s="824"/>
      <c r="AP641" s="824"/>
      <c r="AQ641" s="824"/>
      <c r="AR641" s="824"/>
      <c r="AS641" s="824"/>
      <c r="AT641" s="824"/>
      <c r="AU641" s="824"/>
      <c r="AV641" s="824"/>
      <c r="AW641" s="824"/>
      <c r="AX641" s="824"/>
      <c r="AY641" s="824"/>
      <c r="AZ641" s="824"/>
    </row>
    <row r="642" spans="6:52" s="794" customFormat="1" ht="12">
      <c r="F642" s="795"/>
      <c r="G642" s="795"/>
      <c r="H642" s="795"/>
      <c r="I642" s="795"/>
      <c r="L642" s="795"/>
      <c r="M642" s="824"/>
      <c r="N642" s="800"/>
      <c r="O642" s="800"/>
      <c r="P642" s="800"/>
      <c r="Q642" s="800"/>
      <c r="R642" s="800"/>
      <c r="S642" s="801"/>
      <c r="T642" s="801"/>
      <c r="U642" s="801"/>
      <c r="V642" s="801"/>
      <c r="W642" s="801"/>
      <c r="X642" s="801"/>
      <c r="Y642" s="801"/>
      <c r="Z642" s="801"/>
      <c r="AA642" s="801"/>
      <c r="AB642" s="801"/>
      <c r="AC642" s="824"/>
      <c r="AD642" s="824"/>
      <c r="AE642" s="824"/>
      <c r="AF642" s="824"/>
      <c r="AG642" s="824"/>
      <c r="AH642" s="824"/>
      <c r="AI642" s="824"/>
      <c r="AJ642" s="824"/>
      <c r="AK642" s="824"/>
      <c r="AL642" s="824"/>
      <c r="AM642" s="824"/>
      <c r="AN642" s="824"/>
      <c r="AO642" s="824"/>
      <c r="AP642" s="824"/>
      <c r="AQ642" s="824"/>
      <c r="AR642" s="824"/>
      <c r="AS642" s="824"/>
      <c r="AT642" s="824"/>
      <c r="AU642" s="824"/>
      <c r="AV642" s="824"/>
      <c r="AW642" s="824"/>
      <c r="AX642" s="824"/>
      <c r="AY642" s="824"/>
      <c r="AZ642" s="824"/>
    </row>
    <row r="643" spans="6:52" s="794" customFormat="1" ht="12">
      <c r="F643" s="795"/>
      <c r="G643" s="795"/>
      <c r="H643" s="795"/>
      <c r="I643" s="795"/>
      <c r="L643" s="795"/>
      <c r="M643" s="824"/>
      <c r="N643" s="800"/>
      <c r="O643" s="800"/>
      <c r="P643" s="800"/>
      <c r="Q643" s="800"/>
      <c r="R643" s="800"/>
      <c r="S643" s="801"/>
      <c r="T643" s="801"/>
      <c r="U643" s="801"/>
      <c r="V643" s="801"/>
      <c r="W643" s="801"/>
      <c r="X643" s="801"/>
      <c r="Y643" s="801"/>
      <c r="Z643" s="801"/>
      <c r="AA643" s="801"/>
      <c r="AB643" s="801"/>
      <c r="AC643" s="824"/>
      <c r="AD643" s="824"/>
      <c r="AE643" s="824"/>
      <c r="AF643" s="824"/>
      <c r="AG643" s="824"/>
      <c r="AH643" s="824"/>
      <c r="AI643" s="824"/>
      <c r="AJ643" s="824"/>
      <c r="AK643" s="824"/>
      <c r="AL643" s="824"/>
      <c r="AM643" s="824"/>
      <c r="AN643" s="824"/>
      <c r="AO643" s="824"/>
      <c r="AP643" s="824"/>
      <c r="AQ643" s="824"/>
      <c r="AR643" s="824"/>
      <c r="AS643" s="824"/>
      <c r="AT643" s="824"/>
      <c r="AU643" s="824"/>
      <c r="AV643" s="824"/>
      <c r="AW643" s="824"/>
      <c r="AX643" s="824"/>
      <c r="AY643" s="824"/>
      <c r="AZ643" s="824"/>
    </row>
    <row r="644" spans="6:52" s="794" customFormat="1" ht="12">
      <c r="F644" s="795"/>
      <c r="G644" s="795"/>
      <c r="H644" s="795"/>
      <c r="I644" s="795"/>
      <c r="L644" s="795"/>
      <c r="M644" s="824"/>
      <c r="N644" s="800"/>
      <c r="O644" s="800"/>
      <c r="P644" s="800"/>
      <c r="Q644" s="800"/>
      <c r="R644" s="800"/>
      <c r="S644" s="801"/>
      <c r="T644" s="801"/>
      <c r="U644" s="801"/>
      <c r="V644" s="801"/>
      <c r="W644" s="801"/>
      <c r="X644" s="801"/>
      <c r="Y644" s="801"/>
      <c r="Z644" s="801"/>
      <c r="AA644" s="801"/>
      <c r="AB644" s="801"/>
      <c r="AC644" s="824"/>
      <c r="AD644" s="824"/>
      <c r="AE644" s="824"/>
      <c r="AF644" s="824"/>
      <c r="AG644" s="824"/>
      <c r="AH644" s="824"/>
      <c r="AI644" s="824"/>
      <c r="AJ644" s="824"/>
      <c r="AK644" s="824"/>
      <c r="AL644" s="824"/>
      <c r="AM644" s="824"/>
      <c r="AN644" s="824"/>
      <c r="AO644" s="824"/>
      <c r="AP644" s="824"/>
      <c r="AQ644" s="824"/>
      <c r="AR644" s="824"/>
      <c r="AS644" s="824"/>
      <c r="AT644" s="824"/>
      <c r="AU644" s="824"/>
      <c r="AV644" s="824"/>
      <c r="AW644" s="824"/>
      <c r="AX644" s="824"/>
      <c r="AY644" s="824"/>
      <c r="AZ644" s="824"/>
    </row>
    <row r="645" spans="6:52" s="794" customFormat="1" ht="12">
      <c r="F645" s="795"/>
      <c r="G645" s="795"/>
      <c r="H645" s="795"/>
      <c r="I645" s="795"/>
      <c r="L645" s="795"/>
      <c r="M645" s="824"/>
      <c r="N645" s="800"/>
      <c r="O645" s="800"/>
      <c r="P645" s="800"/>
      <c r="Q645" s="800"/>
      <c r="R645" s="800"/>
      <c r="S645" s="801"/>
      <c r="T645" s="801"/>
      <c r="U645" s="801"/>
      <c r="V645" s="801"/>
      <c r="W645" s="801"/>
      <c r="X645" s="801"/>
      <c r="Y645" s="801"/>
      <c r="Z645" s="801"/>
      <c r="AA645" s="801"/>
      <c r="AB645" s="801"/>
      <c r="AC645" s="824"/>
      <c r="AD645" s="824"/>
      <c r="AE645" s="824"/>
      <c r="AF645" s="824"/>
      <c r="AG645" s="824"/>
      <c r="AH645" s="824"/>
      <c r="AI645" s="824"/>
      <c r="AJ645" s="824"/>
      <c r="AK645" s="824"/>
      <c r="AL645" s="824"/>
      <c r="AM645" s="824"/>
      <c r="AN645" s="824"/>
      <c r="AO645" s="824"/>
      <c r="AP645" s="824"/>
      <c r="AQ645" s="824"/>
      <c r="AR645" s="824"/>
      <c r="AS645" s="824"/>
      <c r="AT645" s="824"/>
      <c r="AU645" s="824"/>
      <c r="AV645" s="824"/>
      <c r="AW645" s="824"/>
      <c r="AX645" s="824"/>
      <c r="AY645" s="824"/>
      <c r="AZ645" s="824"/>
    </row>
    <row r="646" spans="6:52" s="794" customFormat="1" ht="12">
      <c r="F646" s="795"/>
      <c r="G646" s="795"/>
      <c r="H646" s="795"/>
      <c r="I646" s="795"/>
      <c r="L646" s="795"/>
      <c r="M646" s="824"/>
      <c r="N646" s="800"/>
      <c r="O646" s="800"/>
      <c r="P646" s="800"/>
      <c r="Q646" s="800"/>
      <c r="R646" s="800"/>
      <c r="S646" s="801"/>
      <c r="T646" s="801"/>
      <c r="U646" s="801"/>
      <c r="V646" s="801"/>
      <c r="W646" s="801"/>
      <c r="X646" s="801"/>
      <c r="Y646" s="801"/>
      <c r="Z646" s="801"/>
      <c r="AA646" s="801"/>
      <c r="AB646" s="801"/>
      <c r="AC646" s="824"/>
      <c r="AD646" s="824"/>
      <c r="AE646" s="824"/>
      <c r="AF646" s="824"/>
      <c r="AG646" s="824"/>
      <c r="AH646" s="824"/>
      <c r="AI646" s="824"/>
      <c r="AJ646" s="824"/>
      <c r="AK646" s="824"/>
      <c r="AL646" s="824"/>
      <c r="AM646" s="824"/>
      <c r="AN646" s="824"/>
      <c r="AO646" s="824"/>
      <c r="AP646" s="824"/>
      <c r="AQ646" s="824"/>
      <c r="AR646" s="824"/>
      <c r="AS646" s="824"/>
      <c r="AT646" s="824"/>
      <c r="AU646" s="824"/>
      <c r="AV646" s="824"/>
      <c r="AW646" s="824"/>
      <c r="AX646" s="824"/>
      <c r="AY646" s="824"/>
      <c r="AZ646" s="824"/>
    </row>
    <row r="647" spans="6:52" s="794" customFormat="1" ht="12">
      <c r="F647" s="795"/>
      <c r="G647" s="795"/>
      <c r="H647" s="795"/>
      <c r="I647" s="795"/>
      <c r="L647" s="795"/>
      <c r="M647" s="824"/>
      <c r="N647" s="800"/>
      <c r="O647" s="800"/>
      <c r="P647" s="800"/>
      <c r="Q647" s="800"/>
      <c r="R647" s="800"/>
      <c r="S647" s="801"/>
      <c r="T647" s="801"/>
      <c r="U647" s="801"/>
      <c r="V647" s="801"/>
      <c r="W647" s="801"/>
      <c r="X647" s="801"/>
      <c r="Y647" s="801"/>
      <c r="Z647" s="801"/>
      <c r="AA647" s="801"/>
      <c r="AB647" s="801"/>
      <c r="AC647" s="824"/>
      <c r="AD647" s="824"/>
      <c r="AE647" s="824"/>
      <c r="AF647" s="824"/>
      <c r="AG647" s="824"/>
      <c r="AH647" s="824"/>
      <c r="AI647" s="824"/>
      <c r="AJ647" s="824"/>
      <c r="AK647" s="824"/>
      <c r="AL647" s="824"/>
      <c r="AM647" s="824"/>
      <c r="AN647" s="824"/>
      <c r="AO647" s="824"/>
      <c r="AP647" s="824"/>
      <c r="AQ647" s="824"/>
      <c r="AR647" s="824"/>
      <c r="AS647" s="824"/>
      <c r="AT647" s="824"/>
      <c r="AU647" s="824"/>
      <c r="AV647" s="824"/>
      <c r="AW647" s="824"/>
      <c r="AX647" s="824"/>
      <c r="AY647" s="824"/>
      <c r="AZ647" s="824"/>
    </row>
    <row r="648" spans="6:52" s="794" customFormat="1" ht="12">
      <c r="F648" s="795"/>
      <c r="G648" s="795"/>
      <c r="H648" s="795"/>
      <c r="I648" s="795"/>
      <c r="L648" s="795"/>
      <c r="M648" s="824"/>
      <c r="N648" s="800"/>
      <c r="O648" s="800"/>
      <c r="P648" s="800"/>
      <c r="Q648" s="800"/>
      <c r="R648" s="800"/>
      <c r="S648" s="801"/>
      <c r="T648" s="801"/>
      <c r="U648" s="801"/>
      <c r="V648" s="801"/>
      <c r="W648" s="801"/>
      <c r="X648" s="801"/>
      <c r="Y648" s="801"/>
      <c r="Z648" s="801"/>
      <c r="AA648" s="801"/>
      <c r="AB648" s="801"/>
      <c r="AC648" s="824"/>
      <c r="AD648" s="824"/>
      <c r="AE648" s="824"/>
      <c r="AF648" s="824"/>
      <c r="AG648" s="824"/>
      <c r="AH648" s="824"/>
      <c r="AI648" s="824"/>
      <c r="AJ648" s="824"/>
      <c r="AK648" s="824"/>
      <c r="AL648" s="824"/>
      <c r="AM648" s="824"/>
      <c r="AN648" s="824"/>
      <c r="AO648" s="824"/>
      <c r="AP648" s="824"/>
      <c r="AQ648" s="824"/>
      <c r="AR648" s="824"/>
      <c r="AS648" s="824"/>
      <c r="AT648" s="824"/>
      <c r="AU648" s="824"/>
      <c r="AV648" s="824"/>
      <c r="AW648" s="824"/>
      <c r="AX648" s="824"/>
      <c r="AY648" s="824"/>
      <c r="AZ648" s="824"/>
    </row>
    <row r="649" spans="6:52" s="794" customFormat="1" ht="12">
      <c r="F649" s="795"/>
      <c r="G649" s="795"/>
      <c r="H649" s="795"/>
      <c r="I649" s="795"/>
      <c r="L649" s="795"/>
      <c r="M649" s="824"/>
      <c r="N649" s="800"/>
      <c r="O649" s="800"/>
      <c r="P649" s="800"/>
      <c r="Q649" s="800"/>
      <c r="R649" s="800"/>
      <c r="S649" s="801"/>
      <c r="T649" s="801"/>
      <c r="U649" s="801"/>
      <c r="V649" s="801"/>
      <c r="W649" s="801"/>
      <c r="X649" s="801"/>
      <c r="Y649" s="801"/>
      <c r="Z649" s="801"/>
      <c r="AA649" s="801"/>
      <c r="AB649" s="801"/>
      <c r="AC649" s="824"/>
      <c r="AD649" s="824"/>
      <c r="AE649" s="824"/>
      <c r="AF649" s="824"/>
      <c r="AG649" s="824"/>
      <c r="AH649" s="824"/>
      <c r="AI649" s="824"/>
      <c r="AJ649" s="824"/>
      <c r="AK649" s="824"/>
      <c r="AL649" s="824"/>
      <c r="AM649" s="824"/>
      <c r="AN649" s="824"/>
      <c r="AO649" s="824"/>
      <c r="AP649" s="824"/>
      <c r="AQ649" s="824"/>
      <c r="AR649" s="824"/>
      <c r="AS649" s="824"/>
      <c r="AT649" s="824"/>
      <c r="AU649" s="824"/>
      <c r="AV649" s="824"/>
      <c r="AW649" s="824"/>
      <c r="AX649" s="824"/>
      <c r="AY649" s="824"/>
      <c r="AZ649" s="824"/>
    </row>
    <row r="650" spans="6:52" s="794" customFormat="1" ht="12">
      <c r="F650" s="795"/>
      <c r="G650" s="795"/>
      <c r="H650" s="795"/>
      <c r="I650" s="795"/>
      <c r="L650" s="795"/>
      <c r="M650" s="824"/>
      <c r="N650" s="800"/>
      <c r="O650" s="800"/>
      <c r="P650" s="800"/>
      <c r="Q650" s="800"/>
      <c r="R650" s="800"/>
      <c r="S650" s="801"/>
      <c r="T650" s="801"/>
      <c r="U650" s="801"/>
      <c r="V650" s="801"/>
      <c r="W650" s="801"/>
      <c r="X650" s="801"/>
      <c r="Y650" s="801"/>
      <c r="Z650" s="801"/>
      <c r="AA650" s="801"/>
      <c r="AB650" s="801"/>
      <c r="AC650" s="824"/>
      <c r="AD650" s="824"/>
      <c r="AE650" s="824"/>
      <c r="AF650" s="824"/>
      <c r="AG650" s="824"/>
      <c r="AH650" s="824"/>
      <c r="AI650" s="824"/>
      <c r="AJ650" s="824"/>
      <c r="AK650" s="824"/>
      <c r="AL650" s="824"/>
      <c r="AM650" s="824"/>
      <c r="AN650" s="824"/>
      <c r="AO650" s="824"/>
      <c r="AP650" s="824"/>
      <c r="AQ650" s="824"/>
      <c r="AR650" s="824"/>
      <c r="AS650" s="824"/>
      <c r="AT650" s="824"/>
      <c r="AU650" s="824"/>
      <c r="AV650" s="824"/>
      <c r="AW650" s="824"/>
      <c r="AX650" s="824"/>
      <c r="AY650" s="824"/>
      <c r="AZ650" s="824"/>
    </row>
    <row r="651" spans="6:52" s="794" customFormat="1" ht="12">
      <c r="F651" s="795"/>
      <c r="G651" s="795"/>
      <c r="H651" s="795"/>
      <c r="I651" s="795"/>
      <c r="L651" s="795"/>
      <c r="M651" s="824"/>
      <c r="N651" s="800"/>
      <c r="O651" s="800"/>
      <c r="P651" s="800"/>
      <c r="Q651" s="800"/>
      <c r="R651" s="800"/>
      <c r="S651" s="801"/>
      <c r="T651" s="801"/>
      <c r="U651" s="801"/>
      <c r="V651" s="801"/>
      <c r="W651" s="801"/>
      <c r="X651" s="801"/>
      <c r="Y651" s="801"/>
      <c r="Z651" s="801"/>
      <c r="AA651" s="801"/>
      <c r="AB651" s="801"/>
      <c r="AC651" s="824"/>
      <c r="AD651" s="824"/>
      <c r="AE651" s="824"/>
      <c r="AF651" s="824"/>
      <c r="AG651" s="824"/>
      <c r="AH651" s="824"/>
      <c r="AI651" s="824"/>
      <c r="AJ651" s="824"/>
      <c r="AK651" s="824"/>
      <c r="AL651" s="824"/>
      <c r="AM651" s="824"/>
      <c r="AN651" s="824"/>
      <c r="AO651" s="824"/>
      <c r="AP651" s="824"/>
      <c r="AQ651" s="824"/>
      <c r="AR651" s="824"/>
      <c r="AS651" s="824"/>
      <c r="AT651" s="824"/>
      <c r="AU651" s="824"/>
      <c r="AV651" s="824"/>
      <c r="AW651" s="824"/>
      <c r="AX651" s="824"/>
      <c r="AY651" s="824"/>
      <c r="AZ651" s="824"/>
    </row>
    <row r="652" spans="6:52" s="794" customFormat="1" ht="12">
      <c r="F652" s="795"/>
      <c r="G652" s="795"/>
      <c r="H652" s="795"/>
      <c r="I652" s="795"/>
      <c r="L652" s="795"/>
      <c r="M652" s="824"/>
      <c r="N652" s="800"/>
      <c r="O652" s="800"/>
      <c r="P652" s="800"/>
      <c r="Q652" s="800"/>
      <c r="R652" s="800"/>
      <c r="S652" s="801"/>
      <c r="T652" s="801"/>
      <c r="U652" s="801"/>
      <c r="V652" s="801"/>
      <c r="W652" s="801"/>
      <c r="X652" s="801"/>
      <c r="Y652" s="801"/>
      <c r="Z652" s="801"/>
      <c r="AA652" s="801"/>
      <c r="AB652" s="801"/>
      <c r="AC652" s="824"/>
      <c r="AD652" s="824"/>
      <c r="AE652" s="824"/>
      <c r="AF652" s="824"/>
      <c r="AG652" s="824"/>
      <c r="AH652" s="824"/>
      <c r="AI652" s="824"/>
      <c r="AJ652" s="824"/>
      <c r="AK652" s="824"/>
      <c r="AL652" s="824"/>
      <c r="AM652" s="824"/>
      <c r="AN652" s="824"/>
      <c r="AO652" s="824"/>
      <c r="AP652" s="824"/>
      <c r="AQ652" s="824"/>
      <c r="AR652" s="824"/>
      <c r="AS652" s="824"/>
      <c r="AT652" s="824"/>
      <c r="AU652" s="824"/>
      <c r="AV652" s="824"/>
      <c r="AW652" s="824"/>
      <c r="AX652" s="824"/>
      <c r="AY652" s="824"/>
      <c r="AZ652" s="824"/>
    </row>
    <row r="653" spans="6:52" s="794" customFormat="1" ht="12">
      <c r="F653" s="795"/>
      <c r="G653" s="795"/>
      <c r="H653" s="795"/>
      <c r="I653" s="795"/>
      <c r="L653" s="795"/>
      <c r="M653" s="824"/>
      <c r="N653" s="800"/>
      <c r="O653" s="800"/>
      <c r="P653" s="800"/>
      <c r="Q653" s="800"/>
      <c r="R653" s="800"/>
      <c r="S653" s="801"/>
      <c r="T653" s="801"/>
      <c r="U653" s="801"/>
      <c r="V653" s="801"/>
      <c r="W653" s="801"/>
      <c r="X653" s="801"/>
      <c r="Y653" s="801"/>
      <c r="Z653" s="801"/>
      <c r="AA653" s="801"/>
      <c r="AB653" s="801"/>
      <c r="AC653" s="824"/>
      <c r="AD653" s="824"/>
      <c r="AE653" s="824"/>
      <c r="AF653" s="824"/>
      <c r="AG653" s="824"/>
      <c r="AH653" s="824"/>
      <c r="AI653" s="824"/>
      <c r="AJ653" s="824"/>
      <c r="AK653" s="824"/>
      <c r="AL653" s="824"/>
      <c r="AM653" s="824"/>
      <c r="AN653" s="824"/>
      <c r="AO653" s="824"/>
      <c r="AP653" s="824"/>
      <c r="AQ653" s="824"/>
      <c r="AR653" s="824"/>
      <c r="AS653" s="824"/>
      <c r="AT653" s="824"/>
      <c r="AU653" s="824"/>
      <c r="AV653" s="824"/>
      <c r="AW653" s="824"/>
      <c r="AX653" s="824"/>
      <c r="AY653" s="824"/>
      <c r="AZ653" s="824"/>
    </row>
    <row r="654" spans="6:52" s="794" customFormat="1" ht="12">
      <c r="F654" s="795"/>
      <c r="G654" s="795"/>
      <c r="H654" s="795"/>
      <c r="I654" s="795"/>
      <c r="L654" s="795"/>
      <c r="M654" s="824"/>
      <c r="N654" s="800"/>
      <c r="O654" s="800"/>
      <c r="P654" s="800"/>
      <c r="Q654" s="800"/>
      <c r="R654" s="800"/>
      <c r="S654" s="801"/>
      <c r="T654" s="801"/>
      <c r="U654" s="801"/>
      <c r="V654" s="801"/>
      <c r="W654" s="801"/>
      <c r="X654" s="801"/>
      <c r="Y654" s="801"/>
      <c r="Z654" s="801"/>
      <c r="AA654" s="801"/>
      <c r="AB654" s="801"/>
      <c r="AC654" s="824"/>
      <c r="AD654" s="824"/>
      <c r="AE654" s="824"/>
      <c r="AF654" s="824"/>
      <c r="AG654" s="824"/>
      <c r="AH654" s="824"/>
      <c r="AI654" s="824"/>
      <c r="AJ654" s="824"/>
      <c r="AK654" s="824"/>
      <c r="AL654" s="824"/>
      <c r="AM654" s="824"/>
      <c r="AN654" s="824"/>
      <c r="AO654" s="824"/>
      <c r="AP654" s="824"/>
      <c r="AQ654" s="824"/>
      <c r="AR654" s="824"/>
      <c r="AS654" s="824"/>
      <c r="AT654" s="824"/>
      <c r="AU654" s="824"/>
      <c r="AV654" s="824"/>
      <c r="AW654" s="824"/>
      <c r="AX654" s="824"/>
      <c r="AY654" s="824"/>
      <c r="AZ654" s="824"/>
    </row>
    <row r="655" spans="6:52" s="794" customFormat="1" ht="12">
      <c r="F655" s="795"/>
      <c r="G655" s="795"/>
      <c r="H655" s="795"/>
      <c r="I655" s="795"/>
      <c r="L655" s="795"/>
      <c r="M655" s="824"/>
      <c r="N655" s="800"/>
      <c r="O655" s="800"/>
      <c r="P655" s="800"/>
      <c r="Q655" s="800"/>
      <c r="R655" s="800"/>
      <c r="S655" s="801"/>
      <c r="T655" s="801"/>
      <c r="U655" s="801"/>
      <c r="V655" s="801"/>
      <c r="W655" s="801"/>
      <c r="X655" s="801"/>
      <c r="Y655" s="801"/>
      <c r="Z655" s="801"/>
      <c r="AA655" s="801"/>
      <c r="AB655" s="801"/>
      <c r="AC655" s="824"/>
      <c r="AD655" s="824"/>
      <c r="AE655" s="824"/>
      <c r="AF655" s="824"/>
      <c r="AG655" s="824"/>
      <c r="AH655" s="824"/>
      <c r="AI655" s="824"/>
      <c r="AJ655" s="824"/>
      <c r="AK655" s="824"/>
      <c r="AL655" s="824"/>
      <c r="AM655" s="824"/>
      <c r="AN655" s="824"/>
      <c r="AO655" s="824"/>
      <c r="AP655" s="824"/>
      <c r="AQ655" s="824"/>
      <c r="AR655" s="824"/>
      <c r="AS655" s="824"/>
      <c r="AT655" s="824"/>
      <c r="AU655" s="824"/>
      <c r="AV655" s="824"/>
      <c r="AW655" s="824"/>
      <c r="AX655" s="824"/>
      <c r="AY655" s="824"/>
      <c r="AZ655" s="824"/>
    </row>
    <row r="656" spans="6:52" s="794" customFormat="1" ht="12">
      <c r="F656" s="795"/>
      <c r="G656" s="795"/>
      <c r="H656" s="795"/>
      <c r="I656" s="795"/>
      <c r="L656" s="795"/>
      <c r="M656" s="824"/>
      <c r="N656" s="800"/>
      <c r="O656" s="800"/>
      <c r="P656" s="800"/>
      <c r="Q656" s="800"/>
      <c r="R656" s="800"/>
      <c r="S656" s="801"/>
      <c r="T656" s="801"/>
      <c r="U656" s="801"/>
      <c r="V656" s="801"/>
      <c r="W656" s="801"/>
      <c r="X656" s="801"/>
      <c r="Y656" s="801"/>
      <c r="Z656" s="801"/>
      <c r="AA656" s="801"/>
      <c r="AB656" s="801"/>
      <c r="AC656" s="824"/>
      <c r="AD656" s="824"/>
      <c r="AE656" s="824"/>
      <c r="AF656" s="824"/>
      <c r="AG656" s="824"/>
      <c r="AH656" s="824"/>
      <c r="AI656" s="824"/>
      <c r="AJ656" s="824"/>
      <c r="AK656" s="824"/>
      <c r="AL656" s="824"/>
      <c r="AM656" s="824"/>
      <c r="AN656" s="824"/>
      <c r="AO656" s="824"/>
      <c r="AP656" s="824"/>
      <c r="AQ656" s="824"/>
      <c r="AR656" s="824"/>
      <c r="AS656" s="824"/>
      <c r="AT656" s="824"/>
      <c r="AU656" s="824"/>
      <c r="AV656" s="824"/>
      <c r="AW656" s="824"/>
      <c r="AX656" s="824"/>
      <c r="AY656" s="824"/>
      <c r="AZ656" s="824"/>
    </row>
    <row r="657" spans="6:52" s="794" customFormat="1" ht="12">
      <c r="F657" s="795"/>
      <c r="G657" s="795"/>
      <c r="H657" s="795"/>
      <c r="I657" s="795"/>
      <c r="L657" s="795"/>
      <c r="M657" s="824"/>
      <c r="N657" s="800"/>
      <c r="O657" s="800"/>
      <c r="P657" s="800"/>
      <c r="Q657" s="800"/>
      <c r="R657" s="800"/>
      <c r="S657" s="801"/>
      <c r="T657" s="801"/>
      <c r="U657" s="801"/>
      <c r="V657" s="801"/>
      <c r="W657" s="801"/>
      <c r="X657" s="801"/>
      <c r="Y657" s="801"/>
      <c r="Z657" s="801"/>
      <c r="AA657" s="801"/>
      <c r="AB657" s="801"/>
      <c r="AC657" s="824"/>
      <c r="AD657" s="824"/>
      <c r="AE657" s="824"/>
      <c r="AF657" s="824"/>
      <c r="AG657" s="824"/>
      <c r="AH657" s="824"/>
      <c r="AI657" s="824"/>
      <c r="AJ657" s="824"/>
      <c r="AK657" s="824"/>
      <c r="AL657" s="824"/>
      <c r="AM657" s="824"/>
      <c r="AN657" s="824"/>
      <c r="AO657" s="824"/>
      <c r="AP657" s="824"/>
      <c r="AQ657" s="824"/>
      <c r="AR657" s="824"/>
      <c r="AS657" s="824"/>
      <c r="AT657" s="824"/>
      <c r="AU657" s="824"/>
      <c r="AV657" s="824"/>
      <c r="AW657" s="824"/>
      <c r="AX657" s="824"/>
      <c r="AY657" s="824"/>
      <c r="AZ657" s="824"/>
    </row>
    <row r="658" spans="6:52" s="794" customFormat="1" ht="12">
      <c r="F658" s="795"/>
      <c r="G658" s="795"/>
      <c r="H658" s="795"/>
      <c r="I658" s="795"/>
      <c r="L658" s="795"/>
      <c r="M658" s="824"/>
      <c r="N658" s="800"/>
      <c r="O658" s="800"/>
      <c r="P658" s="800"/>
      <c r="Q658" s="800"/>
      <c r="R658" s="800"/>
      <c r="S658" s="801"/>
      <c r="T658" s="801"/>
      <c r="U658" s="801"/>
      <c r="V658" s="801"/>
      <c r="W658" s="801"/>
      <c r="X658" s="801"/>
      <c r="Y658" s="801"/>
      <c r="Z658" s="801"/>
      <c r="AA658" s="801"/>
      <c r="AB658" s="801"/>
      <c r="AC658" s="824"/>
      <c r="AD658" s="824"/>
      <c r="AE658" s="824"/>
      <c r="AF658" s="824"/>
      <c r="AG658" s="824"/>
      <c r="AH658" s="824"/>
      <c r="AI658" s="824"/>
      <c r="AJ658" s="824"/>
      <c r="AK658" s="824"/>
      <c r="AL658" s="824"/>
      <c r="AM658" s="824"/>
      <c r="AN658" s="824"/>
      <c r="AO658" s="824"/>
      <c r="AP658" s="824"/>
      <c r="AQ658" s="824"/>
      <c r="AR658" s="824"/>
      <c r="AS658" s="824"/>
      <c r="AT658" s="824"/>
      <c r="AU658" s="824"/>
      <c r="AV658" s="824"/>
      <c r="AW658" s="824"/>
      <c r="AX658" s="824"/>
      <c r="AY658" s="824"/>
      <c r="AZ658" s="824"/>
    </row>
    <row r="659" spans="6:52" s="794" customFormat="1" ht="12">
      <c r="F659" s="795"/>
      <c r="G659" s="795"/>
      <c r="H659" s="795"/>
      <c r="I659" s="795"/>
      <c r="L659" s="795"/>
      <c r="M659" s="824"/>
      <c r="N659" s="800"/>
      <c r="O659" s="800"/>
      <c r="P659" s="800"/>
      <c r="Q659" s="800"/>
      <c r="R659" s="800"/>
      <c r="S659" s="801"/>
      <c r="T659" s="801"/>
      <c r="U659" s="801"/>
      <c r="V659" s="801"/>
      <c r="W659" s="801"/>
      <c r="X659" s="801"/>
      <c r="Y659" s="801"/>
      <c r="Z659" s="801"/>
      <c r="AA659" s="801"/>
      <c r="AB659" s="801"/>
      <c r="AC659" s="824"/>
      <c r="AD659" s="824"/>
      <c r="AE659" s="824"/>
      <c r="AF659" s="824"/>
      <c r="AG659" s="824"/>
      <c r="AH659" s="824"/>
      <c r="AI659" s="824"/>
      <c r="AJ659" s="824"/>
      <c r="AK659" s="824"/>
      <c r="AL659" s="824"/>
      <c r="AM659" s="824"/>
      <c r="AN659" s="824"/>
      <c r="AO659" s="824"/>
      <c r="AP659" s="824"/>
      <c r="AQ659" s="824"/>
      <c r="AR659" s="824"/>
      <c r="AS659" s="824"/>
      <c r="AT659" s="824"/>
      <c r="AU659" s="824"/>
      <c r="AV659" s="824"/>
      <c r="AW659" s="824"/>
      <c r="AX659" s="824"/>
      <c r="AY659" s="824"/>
      <c r="AZ659" s="824"/>
    </row>
    <row r="660" spans="6:52" s="794" customFormat="1" ht="12">
      <c r="F660" s="795"/>
      <c r="G660" s="795"/>
      <c r="H660" s="795"/>
      <c r="I660" s="795"/>
      <c r="L660" s="795"/>
      <c r="M660" s="824"/>
      <c r="N660" s="800"/>
      <c r="O660" s="800"/>
      <c r="P660" s="800"/>
      <c r="Q660" s="800"/>
      <c r="R660" s="800"/>
      <c r="S660" s="801"/>
      <c r="T660" s="801"/>
      <c r="U660" s="801"/>
      <c r="V660" s="801"/>
      <c r="W660" s="801"/>
      <c r="X660" s="801"/>
      <c r="Y660" s="801"/>
      <c r="Z660" s="801"/>
      <c r="AA660" s="801"/>
      <c r="AB660" s="801"/>
      <c r="AC660" s="824"/>
      <c r="AD660" s="824"/>
      <c r="AE660" s="824"/>
      <c r="AF660" s="824"/>
      <c r="AG660" s="824"/>
      <c r="AH660" s="824"/>
      <c r="AI660" s="824"/>
      <c r="AJ660" s="824"/>
      <c r="AK660" s="824"/>
      <c r="AL660" s="824"/>
      <c r="AM660" s="824"/>
      <c r="AN660" s="824"/>
      <c r="AO660" s="824"/>
      <c r="AP660" s="824"/>
      <c r="AQ660" s="824"/>
      <c r="AR660" s="824"/>
      <c r="AS660" s="824"/>
      <c r="AT660" s="824"/>
      <c r="AU660" s="824"/>
      <c r="AV660" s="824"/>
      <c r="AW660" s="824"/>
      <c r="AX660" s="824"/>
      <c r="AY660" s="824"/>
      <c r="AZ660" s="824"/>
    </row>
    <row r="661" spans="6:52" s="794" customFormat="1" ht="12">
      <c r="F661" s="795"/>
      <c r="G661" s="795"/>
      <c r="H661" s="795"/>
      <c r="I661" s="795"/>
      <c r="L661" s="795"/>
      <c r="M661" s="824"/>
      <c r="N661" s="800"/>
      <c r="O661" s="800"/>
      <c r="P661" s="800"/>
      <c r="Q661" s="800"/>
      <c r="R661" s="800"/>
      <c r="S661" s="801"/>
      <c r="T661" s="801"/>
      <c r="U661" s="801"/>
      <c r="V661" s="801"/>
      <c r="W661" s="801"/>
      <c r="X661" s="801"/>
      <c r="Y661" s="801"/>
      <c r="Z661" s="801"/>
      <c r="AA661" s="801"/>
      <c r="AB661" s="801"/>
      <c r="AC661" s="824"/>
      <c r="AD661" s="824"/>
      <c r="AE661" s="824"/>
      <c r="AF661" s="824"/>
      <c r="AG661" s="824"/>
      <c r="AH661" s="824"/>
      <c r="AI661" s="824"/>
      <c r="AJ661" s="824"/>
      <c r="AK661" s="824"/>
      <c r="AL661" s="824"/>
      <c r="AM661" s="824"/>
      <c r="AN661" s="824"/>
      <c r="AO661" s="824"/>
      <c r="AP661" s="824"/>
      <c r="AQ661" s="824"/>
      <c r="AR661" s="824"/>
      <c r="AS661" s="824"/>
      <c r="AT661" s="824"/>
      <c r="AU661" s="824"/>
      <c r="AV661" s="824"/>
      <c r="AW661" s="824"/>
      <c r="AX661" s="824"/>
      <c r="AY661" s="824"/>
      <c r="AZ661" s="824"/>
    </row>
    <row r="662" spans="6:52" s="794" customFormat="1" ht="12">
      <c r="F662" s="795"/>
      <c r="G662" s="795"/>
      <c r="H662" s="795"/>
      <c r="I662" s="795"/>
      <c r="L662" s="795"/>
      <c r="M662" s="824"/>
      <c r="N662" s="800"/>
      <c r="O662" s="800"/>
      <c r="P662" s="800"/>
      <c r="Q662" s="800"/>
      <c r="R662" s="800"/>
      <c r="S662" s="801"/>
      <c r="T662" s="801"/>
      <c r="U662" s="801"/>
      <c r="V662" s="801"/>
      <c r="W662" s="801"/>
      <c r="X662" s="801"/>
      <c r="Y662" s="801"/>
      <c r="Z662" s="801"/>
      <c r="AA662" s="801"/>
      <c r="AB662" s="801"/>
      <c r="AC662" s="824"/>
      <c r="AD662" s="824"/>
      <c r="AE662" s="824"/>
      <c r="AF662" s="824"/>
      <c r="AG662" s="824"/>
      <c r="AH662" s="824"/>
      <c r="AI662" s="824"/>
      <c r="AJ662" s="824"/>
      <c r="AK662" s="824"/>
      <c r="AL662" s="824"/>
      <c r="AM662" s="824"/>
      <c r="AN662" s="824"/>
      <c r="AO662" s="824"/>
      <c r="AP662" s="824"/>
      <c r="AQ662" s="824"/>
      <c r="AR662" s="824"/>
      <c r="AS662" s="824"/>
      <c r="AT662" s="824"/>
      <c r="AU662" s="824"/>
      <c r="AV662" s="824"/>
      <c r="AW662" s="824"/>
      <c r="AX662" s="824"/>
      <c r="AY662" s="824"/>
      <c r="AZ662" s="824"/>
    </row>
    <row r="663" spans="6:52" s="794" customFormat="1" ht="12">
      <c r="F663" s="795"/>
      <c r="G663" s="795"/>
      <c r="H663" s="795"/>
      <c r="I663" s="795"/>
      <c r="L663" s="795"/>
      <c r="M663" s="824"/>
      <c r="N663" s="800"/>
      <c r="O663" s="800"/>
      <c r="P663" s="800"/>
      <c r="Q663" s="800"/>
      <c r="R663" s="800"/>
      <c r="S663" s="801"/>
      <c r="T663" s="801"/>
      <c r="U663" s="801"/>
      <c r="V663" s="801"/>
      <c r="W663" s="801"/>
      <c r="X663" s="801"/>
      <c r="Y663" s="801"/>
      <c r="Z663" s="801"/>
      <c r="AA663" s="801"/>
      <c r="AB663" s="801"/>
      <c r="AC663" s="824"/>
      <c r="AD663" s="824"/>
      <c r="AE663" s="824"/>
      <c r="AF663" s="824"/>
      <c r="AG663" s="824"/>
      <c r="AH663" s="824"/>
      <c r="AI663" s="824"/>
      <c r="AJ663" s="824"/>
      <c r="AK663" s="824"/>
      <c r="AL663" s="824"/>
      <c r="AM663" s="824"/>
      <c r="AN663" s="824"/>
      <c r="AO663" s="824"/>
      <c r="AP663" s="824"/>
      <c r="AQ663" s="824"/>
      <c r="AR663" s="824"/>
      <c r="AS663" s="824"/>
      <c r="AT663" s="824"/>
      <c r="AU663" s="824"/>
      <c r="AV663" s="824"/>
      <c r="AW663" s="824"/>
      <c r="AX663" s="824"/>
      <c r="AY663" s="824"/>
      <c r="AZ663" s="824"/>
    </row>
    <row r="664" spans="6:52" s="794" customFormat="1" ht="12">
      <c r="F664" s="795"/>
      <c r="G664" s="795"/>
      <c r="H664" s="795"/>
      <c r="I664" s="795"/>
      <c r="L664" s="795"/>
      <c r="M664" s="824"/>
      <c r="N664" s="800"/>
      <c r="O664" s="800"/>
      <c r="P664" s="800"/>
      <c r="Q664" s="800"/>
      <c r="R664" s="800"/>
      <c r="S664" s="801"/>
      <c r="T664" s="801"/>
      <c r="U664" s="801"/>
      <c r="V664" s="801"/>
      <c r="W664" s="801"/>
      <c r="X664" s="801"/>
      <c r="Y664" s="801"/>
      <c r="Z664" s="801"/>
      <c r="AA664" s="801"/>
      <c r="AB664" s="801"/>
      <c r="AC664" s="824"/>
      <c r="AD664" s="824"/>
      <c r="AE664" s="824"/>
      <c r="AF664" s="824"/>
      <c r="AG664" s="824"/>
      <c r="AH664" s="824"/>
      <c r="AI664" s="824"/>
      <c r="AJ664" s="824"/>
      <c r="AK664" s="824"/>
      <c r="AL664" s="824"/>
      <c r="AM664" s="824"/>
      <c r="AN664" s="824"/>
      <c r="AO664" s="824"/>
      <c r="AP664" s="824"/>
      <c r="AQ664" s="824"/>
      <c r="AR664" s="824"/>
      <c r="AS664" s="824"/>
      <c r="AT664" s="824"/>
      <c r="AU664" s="824"/>
      <c r="AV664" s="824"/>
      <c r="AW664" s="824"/>
      <c r="AX664" s="824"/>
      <c r="AY664" s="824"/>
      <c r="AZ664" s="824"/>
    </row>
    <row r="665" spans="6:52" s="794" customFormat="1" ht="12">
      <c r="F665" s="795"/>
      <c r="G665" s="795"/>
      <c r="H665" s="795"/>
      <c r="I665" s="795"/>
      <c r="L665" s="795"/>
      <c r="M665" s="824"/>
      <c r="N665" s="800"/>
      <c r="O665" s="800"/>
      <c r="P665" s="800"/>
      <c r="Q665" s="800"/>
      <c r="R665" s="800"/>
      <c r="S665" s="801"/>
      <c r="T665" s="801"/>
      <c r="U665" s="801"/>
      <c r="V665" s="801"/>
      <c r="W665" s="801"/>
      <c r="X665" s="801"/>
      <c r="Y665" s="801"/>
      <c r="Z665" s="801"/>
      <c r="AA665" s="801"/>
      <c r="AB665" s="801"/>
      <c r="AC665" s="824"/>
      <c r="AD665" s="824"/>
      <c r="AE665" s="824"/>
      <c r="AF665" s="824"/>
      <c r="AG665" s="824"/>
      <c r="AH665" s="824"/>
      <c r="AI665" s="824"/>
      <c r="AJ665" s="824"/>
      <c r="AK665" s="824"/>
      <c r="AL665" s="824"/>
      <c r="AM665" s="824"/>
      <c r="AN665" s="824"/>
      <c r="AO665" s="824"/>
      <c r="AP665" s="824"/>
      <c r="AQ665" s="824"/>
      <c r="AR665" s="824"/>
      <c r="AS665" s="824"/>
      <c r="AT665" s="824"/>
      <c r="AU665" s="824"/>
      <c r="AV665" s="824"/>
      <c r="AW665" s="824"/>
      <c r="AX665" s="824"/>
      <c r="AY665" s="824"/>
      <c r="AZ665" s="824"/>
    </row>
    <row r="666" spans="6:52" s="794" customFormat="1" ht="12">
      <c r="F666" s="795"/>
      <c r="G666" s="795"/>
      <c r="H666" s="795"/>
      <c r="I666" s="795"/>
      <c r="L666" s="795"/>
      <c r="M666" s="824"/>
      <c r="N666" s="800"/>
      <c r="O666" s="800"/>
      <c r="P666" s="800"/>
      <c r="Q666" s="800"/>
      <c r="R666" s="800"/>
      <c r="S666" s="801"/>
      <c r="T666" s="801"/>
      <c r="U666" s="801"/>
      <c r="V666" s="801"/>
      <c r="W666" s="801"/>
      <c r="X666" s="801"/>
      <c r="Y666" s="801"/>
      <c r="Z666" s="801"/>
      <c r="AA666" s="801"/>
      <c r="AB666" s="801"/>
      <c r="AC666" s="824"/>
      <c r="AD666" s="824"/>
      <c r="AE666" s="824"/>
      <c r="AF666" s="824"/>
      <c r="AG666" s="824"/>
      <c r="AH666" s="824"/>
      <c r="AI666" s="824"/>
      <c r="AJ666" s="824"/>
      <c r="AK666" s="824"/>
      <c r="AL666" s="824"/>
      <c r="AM666" s="824"/>
      <c r="AN666" s="824"/>
      <c r="AO666" s="824"/>
      <c r="AP666" s="824"/>
      <c r="AQ666" s="824"/>
      <c r="AR666" s="824"/>
      <c r="AS666" s="824"/>
      <c r="AT666" s="824"/>
      <c r="AU666" s="824"/>
      <c r="AV666" s="824"/>
      <c r="AW666" s="824"/>
      <c r="AX666" s="824"/>
      <c r="AY666" s="824"/>
      <c r="AZ666" s="824"/>
    </row>
    <row r="667" spans="6:52" s="794" customFormat="1" ht="12">
      <c r="F667" s="795"/>
      <c r="G667" s="795"/>
      <c r="H667" s="795"/>
      <c r="I667" s="795"/>
      <c r="L667" s="795"/>
      <c r="M667" s="824"/>
      <c r="N667" s="800"/>
      <c r="O667" s="800"/>
      <c r="P667" s="800"/>
      <c r="Q667" s="800"/>
      <c r="R667" s="800"/>
      <c r="S667" s="801"/>
      <c r="T667" s="801"/>
      <c r="U667" s="801"/>
      <c r="V667" s="801"/>
      <c r="W667" s="801"/>
      <c r="X667" s="801"/>
      <c r="Y667" s="801"/>
      <c r="Z667" s="801"/>
      <c r="AA667" s="801"/>
      <c r="AB667" s="801"/>
      <c r="AC667" s="824"/>
      <c r="AD667" s="824"/>
      <c r="AE667" s="824"/>
      <c r="AF667" s="824"/>
      <c r="AG667" s="824"/>
      <c r="AH667" s="824"/>
      <c r="AI667" s="824"/>
      <c r="AJ667" s="824"/>
      <c r="AK667" s="824"/>
      <c r="AL667" s="824"/>
      <c r="AM667" s="824"/>
      <c r="AN667" s="824"/>
      <c r="AO667" s="824"/>
      <c r="AP667" s="824"/>
      <c r="AQ667" s="824"/>
      <c r="AR667" s="824"/>
      <c r="AS667" s="824"/>
      <c r="AT667" s="824"/>
      <c r="AU667" s="824"/>
      <c r="AV667" s="824"/>
      <c r="AW667" s="824"/>
      <c r="AX667" s="824"/>
      <c r="AY667" s="824"/>
      <c r="AZ667" s="824"/>
    </row>
    <row r="668" spans="6:52" s="794" customFormat="1" ht="12">
      <c r="F668" s="795"/>
      <c r="G668" s="795"/>
      <c r="H668" s="795"/>
      <c r="I668" s="795"/>
      <c r="L668" s="795"/>
      <c r="M668" s="824"/>
      <c r="N668" s="800"/>
      <c r="O668" s="800"/>
      <c r="P668" s="800"/>
      <c r="Q668" s="800"/>
      <c r="R668" s="800"/>
      <c r="S668" s="801"/>
      <c r="T668" s="801"/>
      <c r="U668" s="801"/>
      <c r="V668" s="801"/>
      <c r="W668" s="801"/>
      <c r="X668" s="801"/>
      <c r="Y668" s="801"/>
      <c r="Z668" s="801"/>
      <c r="AA668" s="801"/>
      <c r="AB668" s="801"/>
      <c r="AC668" s="824"/>
      <c r="AD668" s="824"/>
      <c r="AE668" s="824"/>
      <c r="AF668" s="824"/>
      <c r="AG668" s="824"/>
      <c r="AH668" s="824"/>
      <c r="AI668" s="824"/>
      <c r="AJ668" s="824"/>
      <c r="AK668" s="824"/>
      <c r="AL668" s="824"/>
      <c r="AM668" s="824"/>
      <c r="AN668" s="824"/>
      <c r="AO668" s="824"/>
      <c r="AP668" s="824"/>
      <c r="AQ668" s="824"/>
      <c r="AR668" s="824"/>
      <c r="AS668" s="824"/>
      <c r="AT668" s="824"/>
      <c r="AU668" s="824"/>
      <c r="AV668" s="824"/>
      <c r="AW668" s="824"/>
      <c r="AX668" s="824"/>
      <c r="AY668" s="824"/>
      <c r="AZ668" s="824"/>
    </row>
    <row r="669" spans="6:52" s="794" customFormat="1" ht="12">
      <c r="F669" s="795"/>
      <c r="G669" s="795"/>
      <c r="H669" s="795"/>
      <c r="I669" s="795"/>
      <c r="L669" s="795"/>
      <c r="M669" s="824"/>
      <c r="N669" s="800"/>
      <c r="O669" s="800"/>
      <c r="P669" s="800"/>
      <c r="Q669" s="800"/>
      <c r="R669" s="800"/>
      <c r="S669" s="801"/>
      <c r="T669" s="801"/>
      <c r="U669" s="801"/>
      <c r="V669" s="801"/>
      <c r="W669" s="801"/>
      <c r="X669" s="801"/>
      <c r="Y669" s="801"/>
      <c r="Z669" s="801"/>
      <c r="AA669" s="801"/>
      <c r="AB669" s="801"/>
      <c r="AC669" s="824"/>
      <c r="AD669" s="824"/>
      <c r="AE669" s="824"/>
      <c r="AF669" s="824"/>
      <c r="AG669" s="824"/>
      <c r="AH669" s="824"/>
      <c r="AI669" s="824"/>
      <c r="AJ669" s="824"/>
      <c r="AK669" s="824"/>
      <c r="AL669" s="824"/>
      <c r="AM669" s="824"/>
      <c r="AN669" s="824"/>
      <c r="AO669" s="824"/>
      <c r="AP669" s="824"/>
      <c r="AQ669" s="824"/>
      <c r="AR669" s="824"/>
      <c r="AS669" s="824"/>
      <c r="AT669" s="824"/>
      <c r="AU669" s="824"/>
      <c r="AV669" s="824"/>
      <c r="AW669" s="824"/>
      <c r="AX669" s="824"/>
      <c r="AY669" s="824"/>
      <c r="AZ669" s="824"/>
    </row>
    <row r="670" spans="6:52" s="794" customFormat="1" ht="12">
      <c r="F670" s="795"/>
      <c r="G670" s="795"/>
      <c r="H670" s="795"/>
      <c r="I670" s="795"/>
      <c r="L670" s="795"/>
      <c r="M670" s="824"/>
      <c r="N670" s="800"/>
      <c r="O670" s="800"/>
      <c r="P670" s="800"/>
      <c r="Q670" s="800"/>
      <c r="R670" s="800"/>
      <c r="S670" s="801"/>
      <c r="T670" s="801"/>
      <c r="U670" s="801"/>
      <c r="V670" s="801"/>
      <c r="W670" s="801"/>
      <c r="X670" s="801"/>
      <c r="Y670" s="801"/>
      <c r="Z670" s="801"/>
      <c r="AA670" s="801"/>
      <c r="AB670" s="801"/>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4"/>
    </row>
    <row r="671" spans="6:52" s="794" customFormat="1" ht="12">
      <c r="F671" s="795"/>
      <c r="G671" s="795"/>
      <c r="H671" s="795"/>
      <c r="I671" s="795"/>
      <c r="L671" s="795"/>
      <c r="M671" s="824"/>
      <c r="N671" s="800"/>
      <c r="O671" s="800"/>
      <c r="P671" s="800"/>
      <c r="Q671" s="800"/>
      <c r="R671" s="800"/>
      <c r="S671" s="801"/>
      <c r="T671" s="801"/>
      <c r="U671" s="801"/>
      <c r="V671" s="801"/>
      <c r="W671" s="801"/>
      <c r="X671" s="801"/>
      <c r="Y671" s="801"/>
      <c r="Z671" s="801"/>
      <c r="AA671" s="801"/>
      <c r="AB671" s="801"/>
      <c r="AC671" s="824"/>
      <c r="AD671" s="824"/>
      <c r="AE671" s="824"/>
      <c r="AF671" s="824"/>
      <c r="AG671" s="824"/>
      <c r="AH671" s="824"/>
      <c r="AI671" s="824"/>
      <c r="AJ671" s="824"/>
      <c r="AK671" s="824"/>
      <c r="AL671" s="824"/>
      <c r="AM671" s="824"/>
      <c r="AN671" s="824"/>
      <c r="AO671" s="824"/>
      <c r="AP671" s="824"/>
      <c r="AQ671" s="824"/>
      <c r="AR671" s="824"/>
      <c r="AS671" s="824"/>
      <c r="AT671" s="824"/>
      <c r="AU671" s="824"/>
      <c r="AV671" s="824"/>
      <c r="AW671" s="824"/>
      <c r="AX671" s="824"/>
      <c r="AY671" s="824"/>
      <c r="AZ671" s="824"/>
    </row>
    <row r="672" spans="6:52" s="794" customFormat="1" ht="12">
      <c r="F672" s="795"/>
      <c r="G672" s="795"/>
      <c r="H672" s="795"/>
      <c r="I672" s="795"/>
      <c r="L672" s="795"/>
      <c r="M672" s="824"/>
      <c r="N672" s="800"/>
      <c r="O672" s="800"/>
      <c r="P672" s="800"/>
      <c r="Q672" s="800"/>
      <c r="R672" s="800"/>
      <c r="S672" s="801"/>
      <c r="T672" s="801"/>
      <c r="U672" s="801"/>
      <c r="V672" s="801"/>
      <c r="W672" s="801"/>
      <c r="X672" s="801"/>
      <c r="Y672" s="801"/>
      <c r="Z672" s="801"/>
      <c r="AA672" s="801"/>
      <c r="AB672" s="801"/>
      <c r="AC672" s="824"/>
      <c r="AD672" s="824"/>
      <c r="AE672" s="824"/>
      <c r="AF672" s="824"/>
      <c r="AG672" s="824"/>
      <c r="AH672" s="824"/>
      <c r="AI672" s="824"/>
      <c r="AJ672" s="824"/>
      <c r="AK672" s="824"/>
      <c r="AL672" s="824"/>
      <c r="AM672" s="824"/>
      <c r="AN672" s="824"/>
      <c r="AO672" s="824"/>
      <c r="AP672" s="824"/>
      <c r="AQ672" s="824"/>
      <c r="AR672" s="824"/>
      <c r="AS672" s="824"/>
      <c r="AT672" s="824"/>
      <c r="AU672" s="824"/>
      <c r="AV672" s="824"/>
      <c r="AW672" s="824"/>
      <c r="AX672" s="824"/>
      <c r="AY672" s="824"/>
      <c r="AZ672" s="824"/>
    </row>
    <row r="673" spans="6:52" s="794" customFormat="1" ht="12">
      <c r="F673" s="795"/>
      <c r="G673" s="795"/>
      <c r="H673" s="795"/>
      <c r="I673" s="795"/>
      <c r="L673" s="795"/>
      <c r="M673" s="824"/>
      <c r="N673" s="800"/>
      <c r="O673" s="800"/>
      <c r="P673" s="800"/>
      <c r="Q673" s="800"/>
      <c r="R673" s="800"/>
      <c r="S673" s="801"/>
      <c r="T673" s="801"/>
      <c r="U673" s="801"/>
      <c r="V673" s="801"/>
      <c r="W673" s="801"/>
      <c r="X673" s="801"/>
      <c r="Y673" s="801"/>
      <c r="Z673" s="801"/>
      <c r="AA673" s="801"/>
      <c r="AB673" s="801"/>
      <c r="AC673" s="824"/>
      <c r="AD673" s="824"/>
      <c r="AE673" s="824"/>
      <c r="AF673" s="824"/>
      <c r="AG673" s="824"/>
      <c r="AH673" s="824"/>
      <c r="AI673" s="824"/>
      <c r="AJ673" s="824"/>
      <c r="AK673" s="824"/>
      <c r="AL673" s="824"/>
      <c r="AM673" s="824"/>
      <c r="AN673" s="824"/>
      <c r="AO673" s="824"/>
      <c r="AP673" s="824"/>
      <c r="AQ673" s="824"/>
      <c r="AR673" s="824"/>
      <c r="AS673" s="824"/>
      <c r="AT673" s="824"/>
      <c r="AU673" s="824"/>
      <c r="AV673" s="824"/>
      <c r="AW673" s="824"/>
      <c r="AX673" s="824"/>
      <c r="AY673" s="824"/>
      <c r="AZ673" s="824"/>
    </row>
    <row r="674" spans="6:52" s="794" customFormat="1" ht="12">
      <c r="F674" s="795"/>
      <c r="G674" s="795"/>
      <c r="H674" s="795"/>
      <c r="I674" s="795"/>
      <c r="L674" s="795"/>
      <c r="M674" s="824"/>
      <c r="N674" s="800"/>
      <c r="O674" s="800"/>
      <c r="P674" s="800"/>
      <c r="Q674" s="800"/>
      <c r="R674" s="800"/>
      <c r="S674" s="801"/>
      <c r="T674" s="801"/>
      <c r="U674" s="801"/>
      <c r="V674" s="801"/>
      <c r="W674" s="801"/>
      <c r="X674" s="801"/>
      <c r="Y674" s="801"/>
      <c r="Z674" s="801"/>
      <c r="AA674" s="801"/>
      <c r="AB674" s="801"/>
      <c r="AC674" s="824"/>
      <c r="AD674" s="824"/>
      <c r="AE674" s="824"/>
      <c r="AF674" s="824"/>
      <c r="AG674" s="824"/>
      <c r="AH674" s="824"/>
      <c r="AI674" s="824"/>
      <c r="AJ674" s="824"/>
      <c r="AK674" s="824"/>
      <c r="AL674" s="824"/>
      <c r="AM674" s="824"/>
      <c r="AN674" s="824"/>
      <c r="AO674" s="824"/>
      <c r="AP674" s="824"/>
      <c r="AQ674" s="824"/>
      <c r="AR674" s="824"/>
      <c r="AS674" s="824"/>
      <c r="AT674" s="824"/>
      <c r="AU674" s="824"/>
      <c r="AV674" s="824"/>
      <c r="AW674" s="824"/>
      <c r="AX674" s="824"/>
      <c r="AY674" s="824"/>
      <c r="AZ674" s="824"/>
    </row>
    <row r="675" spans="6:52" s="794" customFormat="1" ht="12">
      <c r="F675" s="795"/>
      <c r="G675" s="795"/>
      <c r="H675" s="795"/>
      <c r="I675" s="795"/>
      <c r="L675" s="795"/>
      <c r="M675" s="824"/>
      <c r="N675" s="800"/>
      <c r="O675" s="800"/>
      <c r="P675" s="800"/>
      <c r="Q675" s="800"/>
      <c r="R675" s="800"/>
      <c r="S675" s="801"/>
      <c r="T675" s="801"/>
      <c r="U675" s="801"/>
      <c r="V675" s="801"/>
      <c r="W675" s="801"/>
      <c r="X675" s="801"/>
      <c r="Y675" s="801"/>
      <c r="Z675" s="801"/>
      <c r="AA675" s="801"/>
      <c r="AB675" s="801"/>
      <c r="AC675" s="824"/>
      <c r="AD675" s="824"/>
      <c r="AE675" s="824"/>
      <c r="AF675" s="824"/>
      <c r="AG675" s="824"/>
      <c r="AH675" s="824"/>
      <c r="AI675" s="824"/>
      <c r="AJ675" s="824"/>
      <c r="AK675" s="824"/>
      <c r="AL675" s="824"/>
      <c r="AM675" s="824"/>
      <c r="AN675" s="824"/>
      <c r="AO675" s="824"/>
      <c r="AP675" s="824"/>
      <c r="AQ675" s="824"/>
      <c r="AR675" s="824"/>
      <c r="AS675" s="824"/>
      <c r="AT675" s="824"/>
      <c r="AU675" s="824"/>
      <c r="AV675" s="824"/>
      <c r="AW675" s="824"/>
      <c r="AX675" s="824"/>
      <c r="AY675" s="824"/>
      <c r="AZ675" s="824"/>
    </row>
    <row r="676" spans="6:52" s="794" customFormat="1" ht="12">
      <c r="F676" s="795"/>
      <c r="G676" s="795"/>
      <c r="H676" s="795"/>
      <c r="I676" s="795"/>
      <c r="L676" s="795"/>
      <c r="M676" s="824"/>
      <c r="N676" s="800"/>
      <c r="O676" s="800"/>
      <c r="P676" s="800"/>
      <c r="Q676" s="800"/>
      <c r="R676" s="800"/>
      <c r="S676" s="801"/>
      <c r="T676" s="801"/>
      <c r="U676" s="801"/>
      <c r="V676" s="801"/>
      <c r="W676" s="801"/>
      <c r="X676" s="801"/>
      <c r="Y676" s="801"/>
      <c r="Z676" s="801"/>
      <c r="AA676" s="801"/>
      <c r="AB676" s="801"/>
      <c r="AC676" s="824"/>
      <c r="AD676" s="824"/>
      <c r="AE676" s="824"/>
      <c r="AF676" s="824"/>
      <c r="AG676" s="824"/>
      <c r="AH676" s="824"/>
      <c r="AI676" s="824"/>
      <c r="AJ676" s="824"/>
      <c r="AK676" s="824"/>
      <c r="AL676" s="824"/>
      <c r="AM676" s="824"/>
      <c r="AN676" s="824"/>
      <c r="AO676" s="824"/>
      <c r="AP676" s="824"/>
      <c r="AQ676" s="824"/>
      <c r="AR676" s="824"/>
      <c r="AS676" s="824"/>
      <c r="AT676" s="824"/>
      <c r="AU676" s="824"/>
      <c r="AV676" s="824"/>
      <c r="AW676" s="824"/>
      <c r="AX676" s="824"/>
      <c r="AY676" s="824"/>
      <c r="AZ676" s="824"/>
    </row>
    <row r="677" spans="6:52" s="794" customFormat="1" ht="12">
      <c r="F677" s="795"/>
      <c r="G677" s="795"/>
      <c r="H677" s="795"/>
      <c r="I677" s="795"/>
      <c r="L677" s="795"/>
      <c r="M677" s="824"/>
      <c r="N677" s="800"/>
      <c r="O677" s="800"/>
      <c r="P677" s="800"/>
      <c r="Q677" s="800"/>
      <c r="R677" s="800"/>
      <c r="S677" s="801"/>
      <c r="T677" s="801"/>
      <c r="U677" s="801"/>
      <c r="V677" s="801"/>
      <c r="W677" s="801"/>
      <c r="X677" s="801"/>
      <c r="Y677" s="801"/>
      <c r="Z677" s="801"/>
      <c r="AA677" s="801"/>
      <c r="AB677" s="801"/>
      <c r="AC677" s="824"/>
      <c r="AD677" s="824"/>
      <c r="AE677" s="824"/>
      <c r="AF677" s="824"/>
      <c r="AG677" s="824"/>
      <c r="AH677" s="824"/>
      <c r="AI677" s="824"/>
      <c r="AJ677" s="824"/>
      <c r="AK677" s="824"/>
      <c r="AL677" s="824"/>
      <c r="AM677" s="824"/>
      <c r="AN677" s="824"/>
      <c r="AO677" s="824"/>
      <c r="AP677" s="824"/>
      <c r="AQ677" s="824"/>
      <c r="AR677" s="824"/>
      <c r="AS677" s="824"/>
      <c r="AT677" s="824"/>
      <c r="AU677" s="824"/>
      <c r="AV677" s="824"/>
      <c r="AW677" s="824"/>
      <c r="AX677" s="824"/>
      <c r="AY677" s="824"/>
      <c r="AZ677" s="824"/>
    </row>
    <row r="678" spans="6:52" s="794" customFormat="1" ht="12">
      <c r="F678" s="795"/>
      <c r="G678" s="795"/>
      <c r="H678" s="795"/>
      <c r="I678" s="795"/>
      <c r="L678" s="795"/>
      <c r="M678" s="824"/>
      <c r="N678" s="800"/>
      <c r="O678" s="800"/>
      <c r="P678" s="800"/>
      <c r="Q678" s="800"/>
      <c r="R678" s="800"/>
      <c r="S678" s="801"/>
      <c r="T678" s="801"/>
      <c r="U678" s="801"/>
      <c r="V678" s="801"/>
      <c r="W678" s="801"/>
      <c r="X678" s="801"/>
      <c r="Y678" s="801"/>
      <c r="Z678" s="801"/>
      <c r="AA678" s="801"/>
      <c r="AB678" s="801"/>
      <c r="AC678" s="824"/>
      <c r="AD678" s="824"/>
      <c r="AE678" s="824"/>
      <c r="AF678" s="824"/>
      <c r="AG678" s="824"/>
      <c r="AH678" s="824"/>
      <c r="AI678" s="824"/>
      <c r="AJ678" s="824"/>
      <c r="AK678" s="824"/>
      <c r="AL678" s="824"/>
      <c r="AM678" s="824"/>
      <c r="AN678" s="824"/>
      <c r="AO678" s="824"/>
      <c r="AP678" s="824"/>
      <c r="AQ678" s="824"/>
      <c r="AR678" s="824"/>
      <c r="AS678" s="824"/>
      <c r="AT678" s="824"/>
      <c r="AU678" s="824"/>
      <c r="AV678" s="824"/>
      <c r="AW678" s="824"/>
      <c r="AX678" s="824"/>
      <c r="AY678" s="824"/>
      <c r="AZ678" s="824"/>
    </row>
    <row r="679" spans="6:52" s="794" customFormat="1" ht="12">
      <c r="F679" s="795"/>
      <c r="G679" s="795"/>
      <c r="H679" s="795"/>
      <c r="I679" s="795"/>
      <c r="L679" s="795"/>
      <c r="M679" s="824"/>
      <c r="N679" s="800"/>
      <c r="O679" s="800"/>
      <c r="P679" s="800"/>
      <c r="Q679" s="800"/>
      <c r="R679" s="800"/>
      <c r="S679" s="801"/>
      <c r="T679" s="801"/>
      <c r="U679" s="801"/>
      <c r="V679" s="801"/>
      <c r="W679" s="801"/>
      <c r="X679" s="801"/>
      <c r="Y679" s="801"/>
      <c r="Z679" s="801"/>
      <c r="AA679" s="801"/>
      <c r="AB679" s="801"/>
      <c r="AC679" s="824"/>
      <c r="AD679" s="824"/>
      <c r="AE679" s="824"/>
      <c r="AF679" s="824"/>
      <c r="AG679" s="824"/>
      <c r="AH679" s="824"/>
      <c r="AI679" s="824"/>
      <c r="AJ679" s="824"/>
      <c r="AK679" s="824"/>
      <c r="AL679" s="824"/>
      <c r="AM679" s="824"/>
      <c r="AN679" s="824"/>
      <c r="AO679" s="824"/>
      <c r="AP679" s="824"/>
      <c r="AQ679" s="824"/>
      <c r="AR679" s="824"/>
      <c r="AS679" s="824"/>
      <c r="AT679" s="824"/>
      <c r="AU679" s="824"/>
      <c r="AV679" s="824"/>
      <c r="AW679" s="824"/>
      <c r="AX679" s="824"/>
      <c r="AY679" s="824"/>
      <c r="AZ679" s="824"/>
    </row>
    <row r="680" spans="6:52" s="794" customFormat="1" ht="12">
      <c r="F680" s="795"/>
      <c r="G680" s="795"/>
      <c r="H680" s="795"/>
      <c r="I680" s="795"/>
      <c r="L680" s="795"/>
      <c r="M680" s="824"/>
      <c r="N680" s="800"/>
      <c r="O680" s="800"/>
      <c r="P680" s="800"/>
      <c r="Q680" s="800"/>
      <c r="R680" s="800"/>
      <c r="S680" s="801"/>
      <c r="T680" s="801"/>
      <c r="U680" s="801"/>
      <c r="V680" s="801"/>
      <c r="W680" s="801"/>
      <c r="X680" s="801"/>
      <c r="Y680" s="801"/>
      <c r="Z680" s="801"/>
      <c r="AA680" s="801"/>
      <c r="AB680" s="801"/>
      <c r="AC680" s="824"/>
      <c r="AD680" s="824"/>
      <c r="AE680" s="824"/>
      <c r="AF680" s="824"/>
      <c r="AG680" s="824"/>
      <c r="AH680" s="824"/>
      <c r="AI680" s="824"/>
      <c r="AJ680" s="824"/>
      <c r="AK680" s="824"/>
      <c r="AL680" s="824"/>
      <c r="AM680" s="824"/>
      <c r="AN680" s="824"/>
      <c r="AO680" s="824"/>
      <c r="AP680" s="824"/>
      <c r="AQ680" s="824"/>
      <c r="AR680" s="824"/>
      <c r="AS680" s="824"/>
      <c r="AT680" s="824"/>
      <c r="AU680" s="824"/>
      <c r="AV680" s="824"/>
      <c r="AW680" s="824"/>
      <c r="AX680" s="824"/>
      <c r="AY680" s="824"/>
      <c r="AZ680" s="824"/>
    </row>
    <row r="681" spans="6:52" s="794" customFormat="1" ht="12">
      <c r="F681" s="795"/>
      <c r="G681" s="795"/>
      <c r="H681" s="795"/>
      <c r="I681" s="795"/>
      <c r="L681" s="795"/>
      <c r="M681" s="824"/>
      <c r="N681" s="800"/>
      <c r="O681" s="800"/>
      <c r="P681" s="800"/>
      <c r="Q681" s="800"/>
      <c r="R681" s="800"/>
      <c r="S681" s="801"/>
      <c r="T681" s="801"/>
      <c r="U681" s="801"/>
      <c r="V681" s="801"/>
      <c r="W681" s="801"/>
      <c r="X681" s="801"/>
      <c r="Y681" s="801"/>
      <c r="Z681" s="801"/>
      <c r="AA681" s="801"/>
      <c r="AB681" s="801"/>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4"/>
      <c r="AY681" s="824"/>
      <c r="AZ681" s="824"/>
    </row>
    <row r="682" spans="6:52" s="794" customFormat="1" ht="12">
      <c r="F682" s="795"/>
      <c r="G682" s="795"/>
      <c r="H682" s="795"/>
      <c r="I682" s="795"/>
      <c r="L682" s="795"/>
      <c r="M682" s="824"/>
      <c r="N682" s="800"/>
      <c r="O682" s="800"/>
      <c r="P682" s="800"/>
      <c r="Q682" s="800"/>
      <c r="R682" s="800"/>
      <c r="S682" s="801"/>
      <c r="T682" s="801"/>
      <c r="U682" s="801"/>
      <c r="V682" s="801"/>
      <c r="W682" s="801"/>
      <c r="X682" s="801"/>
      <c r="Y682" s="801"/>
      <c r="Z682" s="801"/>
      <c r="AA682" s="801"/>
      <c r="AB682" s="801"/>
      <c r="AC682" s="824"/>
      <c r="AD682" s="824"/>
      <c r="AE682" s="824"/>
      <c r="AF682" s="824"/>
      <c r="AG682" s="824"/>
      <c r="AH682" s="824"/>
      <c r="AI682" s="824"/>
      <c r="AJ682" s="824"/>
      <c r="AK682" s="824"/>
      <c r="AL682" s="824"/>
      <c r="AM682" s="824"/>
      <c r="AN682" s="824"/>
      <c r="AO682" s="824"/>
      <c r="AP682" s="824"/>
      <c r="AQ682" s="824"/>
      <c r="AR682" s="824"/>
      <c r="AS682" s="824"/>
      <c r="AT682" s="824"/>
      <c r="AU682" s="824"/>
      <c r="AV682" s="824"/>
      <c r="AW682" s="824"/>
      <c r="AX682" s="824"/>
      <c r="AY682" s="824"/>
      <c r="AZ682" s="824"/>
    </row>
    <row r="683" spans="6:52" s="794" customFormat="1" ht="12">
      <c r="F683" s="795"/>
      <c r="G683" s="795"/>
      <c r="H683" s="795"/>
      <c r="I683" s="795"/>
      <c r="L683" s="795"/>
      <c r="M683" s="824"/>
      <c r="N683" s="800"/>
      <c r="O683" s="800"/>
      <c r="P683" s="800"/>
      <c r="Q683" s="800"/>
      <c r="R683" s="800"/>
      <c r="S683" s="801"/>
      <c r="T683" s="801"/>
      <c r="U683" s="801"/>
      <c r="V683" s="801"/>
      <c r="W683" s="801"/>
      <c r="X683" s="801"/>
      <c r="Y683" s="801"/>
      <c r="Z683" s="801"/>
      <c r="AA683" s="801"/>
      <c r="AB683" s="801"/>
      <c r="AC683" s="824"/>
      <c r="AD683" s="824"/>
      <c r="AE683" s="824"/>
      <c r="AF683" s="824"/>
      <c r="AG683" s="824"/>
      <c r="AH683" s="824"/>
      <c r="AI683" s="824"/>
      <c r="AJ683" s="824"/>
      <c r="AK683" s="824"/>
      <c r="AL683" s="824"/>
      <c r="AM683" s="824"/>
      <c r="AN683" s="824"/>
      <c r="AO683" s="824"/>
      <c r="AP683" s="824"/>
      <c r="AQ683" s="824"/>
      <c r="AR683" s="824"/>
      <c r="AS683" s="824"/>
      <c r="AT683" s="824"/>
      <c r="AU683" s="824"/>
      <c r="AV683" s="824"/>
      <c r="AW683" s="824"/>
      <c r="AX683" s="824"/>
      <c r="AY683" s="824"/>
      <c r="AZ683" s="824"/>
    </row>
    <row r="684" spans="6:52" s="794" customFormat="1" ht="12">
      <c r="F684" s="795"/>
      <c r="G684" s="795"/>
      <c r="H684" s="795"/>
      <c r="I684" s="795"/>
      <c r="L684" s="795"/>
      <c r="M684" s="824"/>
      <c r="N684" s="800"/>
      <c r="O684" s="800"/>
      <c r="P684" s="800"/>
      <c r="Q684" s="800"/>
      <c r="R684" s="800"/>
      <c r="S684" s="801"/>
      <c r="T684" s="801"/>
      <c r="U684" s="801"/>
      <c r="V684" s="801"/>
      <c r="W684" s="801"/>
      <c r="X684" s="801"/>
      <c r="Y684" s="801"/>
      <c r="Z684" s="801"/>
      <c r="AA684" s="801"/>
      <c r="AB684" s="801"/>
      <c r="AC684" s="824"/>
      <c r="AD684" s="824"/>
      <c r="AE684" s="824"/>
      <c r="AF684" s="824"/>
      <c r="AG684" s="824"/>
      <c r="AH684" s="824"/>
      <c r="AI684" s="824"/>
      <c r="AJ684" s="824"/>
      <c r="AK684" s="824"/>
      <c r="AL684" s="824"/>
      <c r="AM684" s="824"/>
      <c r="AN684" s="824"/>
      <c r="AO684" s="824"/>
      <c r="AP684" s="824"/>
      <c r="AQ684" s="824"/>
      <c r="AR684" s="824"/>
      <c r="AS684" s="824"/>
      <c r="AT684" s="824"/>
      <c r="AU684" s="824"/>
      <c r="AV684" s="824"/>
      <c r="AW684" s="824"/>
      <c r="AX684" s="824"/>
      <c r="AY684" s="824"/>
      <c r="AZ684" s="824"/>
    </row>
    <row r="685" spans="6:52" s="794" customFormat="1" ht="12">
      <c r="F685" s="795"/>
      <c r="G685" s="795"/>
      <c r="H685" s="795"/>
      <c r="I685" s="795"/>
      <c r="L685" s="795"/>
      <c r="M685" s="824"/>
      <c r="N685" s="800"/>
      <c r="O685" s="800"/>
      <c r="P685" s="800"/>
      <c r="Q685" s="800"/>
      <c r="R685" s="800"/>
      <c r="S685" s="801"/>
      <c r="T685" s="801"/>
      <c r="U685" s="801"/>
      <c r="V685" s="801"/>
      <c r="W685" s="801"/>
      <c r="X685" s="801"/>
      <c r="Y685" s="801"/>
      <c r="Z685" s="801"/>
      <c r="AA685" s="801"/>
      <c r="AB685" s="801"/>
      <c r="AC685" s="824"/>
      <c r="AD685" s="824"/>
      <c r="AE685" s="824"/>
      <c r="AF685" s="824"/>
      <c r="AG685" s="824"/>
      <c r="AH685" s="824"/>
      <c r="AI685" s="824"/>
      <c r="AJ685" s="824"/>
      <c r="AK685" s="824"/>
      <c r="AL685" s="824"/>
      <c r="AM685" s="824"/>
      <c r="AN685" s="824"/>
      <c r="AO685" s="824"/>
      <c r="AP685" s="824"/>
      <c r="AQ685" s="824"/>
      <c r="AR685" s="824"/>
      <c r="AS685" s="824"/>
      <c r="AT685" s="824"/>
      <c r="AU685" s="824"/>
      <c r="AV685" s="824"/>
      <c r="AW685" s="824"/>
      <c r="AX685" s="824"/>
      <c r="AY685" s="824"/>
      <c r="AZ685" s="824"/>
    </row>
    <row r="686" spans="6:52" s="794" customFormat="1" ht="12">
      <c r="F686" s="795"/>
      <c r="G686" s="795"/>
      <c r="H686" s="795"/>
      <c r="I686" s="795"/>
      <c r="L686" s="795"/>
      <c r="M686" s="824"/>
      <c r="N686" s="800"/>
      <c r="O686" s="800"/>
      <c r="P686" s="800"/>
      <c r="Q686" s="800"/>
      <c r="R686" s="800"/>
      <c r="S686" s="801"/>
      <c r="T686" s="801"/>
      <c r="U686" s="801"/>
      <c r="V686" s="801"/>
      <c r="W686" s="801"/>
      <c r="X686" s="801"/>
      <c r="Y686" s="801"/>
      <c r="Z686" s="801"/>
      <c r="AA686" s="801"/>
      <c r="AB686" s="801"/>
      <c r="AC686" s="824"/>
      <c r="AD686" s="824"/>
      <c r="AE686" s="824"/>
      <c r="AF686" s="824"/>
      <c r="AG686" s="824"/>
      <c r="AH686" s="824"/>
      <c r="AI686" s="824"/>
      <c r="AJ686" s="824"/>
      <c r="AK686" s="824"/>
      <c r="AL686" s="824"/>
      <c r="AM686" s="824"/>
      <c r="AN686" s="824"/>
      <c r="AO686" s="824"/>
      <c r="AP686" s="824"/>
      <c r="AQ686" s="824"/>
      <c r="AR686" s="824"/>
      <c r="AS686" s="824"/>
      <c r="AT686" s="824"/>
      <c r="AU686" s="824"/>
      <c r="AV686" s="824"/>
      <c r="AW686" s="824"/>
      <c r="AX686" s="824"/>
      <c r="AY686" s="824"/>
      <c r="AZ686" s="824"/>
    </row>
    <row r="687" spans="6:52" s="794" customFormat="1" ht="12">
      <c r="F687" s="795"/>
      <c r="G687" s="795"/>
      <c r="H687" s="795"/>
      <c r="I687" s="795"/>
      <c r="L687" s="795"/>
      <c r="M687" s="824"/>
      <c r="N687" s="800"/>
      <c r="O687" s="800"/>
      <c r="P687" s="800"/>
      <c r="Q687" s="800"/>
      <c r="R687" s="800"/>
      <c r="S687" s="801"/>
      <c r="T687" s="801"/>
      <c r="U687" s="801"/>
      <c r="V687" s="801"/>
      <c r="W687" s="801"/>
      <c r="X687" s="801"/>
      <c r="Y687" s="801"/>
      <c r="Z687" s="801"/>
      <c r="AA687" s="801"/>
      <c r="AB687" s="801"/>
      <c r="AC687" s="824"/>
      <c r="AD687" s="824"/>
      <c r="AE687" s="824"/>
      <c r="AF687" s="824"/>
      <c r="AG687" s="824"/>
      <c r="AH687" s="824"/>
      <c r="AI687" s="824"/>
      <c r="AJ687" s="824"/>
      <c r="AK687" s="824"/>
      <c r="AL687" s="824"/>
      <c r="AM687" s="824"/>
      <c r="AN687" s="824"/>
      <c r="AO687" s="824"/>
      <c r="AP687" s="824"/>
      <c r="AQ687" s="824"/>
      <c r="AR687" s="824"/>
      <c r="AS687" s="824"/>
      <c r="AT687" s="824"/>
      <c r="AU687" s="824"/>
      <c r="AV687" s="824"/>
      <c r="AW687" s="824"/>
      <c r="AX687" s="824"/>
      <c r="AY687" s="824"/>
      <c r="AZ687" s="824"/>
    </row>
    <row r="688" spans="6:52" s="794" customFormat="1" ht="12">
      <c r="F688" s="795"/>
      <c r="G688" s="795"/>
      <c r="H688" s="795"/>
      <c r="I688" s="795"/>
      <c r="L688" s="795"/>
      <c r="M688" s="824"/>
      <c r="N688" s="800"/>
      <c r="O688" s="800"/>
      <c r="P688" s="800"/>
      <c r="Q688" s="800"/>
      <c r="R688" s="800"/>
      <c r="S688" s="801"/>
      <c r="T688" s="801"/>
      <c r="U688" s="801"/>
      <c r="V688" s="801"/>
      <c r="W688" s="801"/>
      <c r="X688" s="801"/>
      <c r="Y688" s="801"/>
      <c r="Z688" s="801"/>
      <c r="AA688" s="801"/>
      <c r="AB688" s="801"/>
      <c r="AC688" s="824"/>
      <c r="AD688" s="824"/>
      <c r="AE688" s="824"/>
      <c r="AF688" s="824"/>
      <c r="AG688" s="824"/>
      <c r="AH688" s="824"/>
      <c r="AI688" s="824"/>
      <c r="AJ688" s="824"/>
      <c r="AK688" s="824"/>
      <c r="AL688" s="824"/>
      <c r="AM688" s="824"/>
      <c r="AN688" s="824"/>
      <c r="AO688" s="824"/>
      <c r="AP688" s="824"/>
      <c r="AQ688" s="824"/>
      <c r="AR688" s="824"/>
      <c r="AS688" s="824"/>
      <c r="AT688" s="824"/>
      <c r="AU688" s="824"/>
      <c r="AV688" s="824"/>
      <c r="AW688" s="824"/>
      <c r="AX688" s="824"/>
      <c r="AY688" s="824"/>
      <c r="AZ688" s="824"/>
    </row>
    <row r="689" spans="6:52" s="794" customFormat="1" ht="12">
      <c r="F689" s="795"/>
      <c r="G689" s="795"/>
      <c r="H689" s="795"/>
      <c r="I689" s="795"/>
      <c r="L689" s="795"/>
      <c r="M689" s="824"/>
      <c r="N689" s="800"/>
      <c r="O689" s="800"/>
      <c r="P689" s="800"/>
      <c r="Q689" s="800"/>
      <c r="R689" s="800"/>
      <c r="S689" s="801"/>
      <c r="T689" s="801"/>
      <c r="U689" s="801"/>
      <c r="V689" s="801"/>
      <c r="W689" s="801"/>
      <c r="X689" s="801"/>
      <c r="Y689" s="801"/>
      <c r="Z689" s="801"/>
      <c r="AA689" s="801"/>
      <c r="AB689" s="801"/>
      <c r="AC689" s="824"/>
      <c r="AD689" s="824"/>
      <c r="AE689" s="824"/>
      <c r="AF689" s="824"/>
      <c r="AG689" s="824"/>
      <c r="AH689" s="824"/>
      <c r="AI689" s="824"/>
      <c r="AJ689" s="824"/>
      <c r="AK689" s="824"/>
      <c r="AL689" s="824"/>
      <c r="AM689" s="824"/>
      <c r="AN689" s="824"/>
      <c r="AO689" s="824"/>
      <c r="AP689" s="824"/>
      <c r="AQ689" s="824"/>
      <c r="AR689" s="824"/>
      <c r="AS689" s="824"/>
      <c r="AT689" s="824"/>
      <c r="AU689" s="824"/>
      <c r="AV689" s="824"/>
      <c r="AW689" s="824"/>
      <c r="AX689" s="824"/>
      <c r="AY689" s="824"/>
      <c r="AZ689" s="824"/>
    </row>
    <row r="690" spans="6:52" s="794" customFormat="1" ht="12">
      <c r="F690" s="795"/>
      <c r="G690" s="795"/>
      <c r="H690" s="795"/>
      <c r="I690" s="795"/>
      <c r="L690" s="795"/>
      <c r="M690" s="824"/>
      <c r="N690" s="800"/>
      <c r="O690" s="800"/>
      <c r="P690" s="800"/>
      <c r="Q690" s="800"/>
      <c r="R690" s="800"/>
      <c r="S690" s="801"/>
      <c r="T690" s="801"/>
      <c r="U690" s="801"/>
      <c r="V690" s="801"/>
      <c r="W690" s="801"/>
      <c r="X690" s="801"/>
      <c r="Y690" s="801"/>
      <c r="Z690" s="801"/>
      <c r="AA690" s="801"/>
      <c r="AB690" s="801"/>
      <c r="AC690" s="824"/>
      <c r="AD690" s="824"/>
      <c r="AE690" s="824"/>
      <c r="AF690" s="824"/>
      <c r="AG690" s="824"/>
      <c r="AH690" s="824"/>
      <c r="AI690" s="824"/>
      <c r="AJ690" s="824"/>
      <c r="AK690" s="824"/>
      <c r="AL690" s="824"/>
      <c r="AM690" s="824"/>
      <c r="AN690" s="824"/>
      <c r="AO690" s="824"/>
      <c r="AP690" s="824"/>
      <c r="AQ690" s="824"/>
      <c r="AR690" s="824"/>
      <c r="AS690" s="824"/>
      <c r="AT690" s="824"/>
      <c r="AU690" s="824"/>
      <c r="AV690" s="824"/>
      <c r="AW690" s="824"/>
      <c r="AX690" s="824"/>
      <c r="AY690" s="824"/>
      <c r="AZ690" s="824"/>
    </row>
    <row r="691" spans="6:52" s="794" customFormat="1" ht="12">
      <c r="F691" s="795"/>
      <c r="G691" s="795"/>
      <c r="H691" s="795"/>
      <c r="I691" s="795"/>
      <c r="L691" s="795"/>
      <c r="M691" s="824"/>
      <c r="N691" s="800"/>
      <c r="O691" s="800"/>
      <c r="P691" s="800"/>
      <c r="Q691" s="800"/>
      <c r="R691" s="800"/>
      <c r="S691" s="801"/>
      <c r="T691" s="801"/>
      <c r="U691" s="801"/>
      <c r="V691" s="801"/>
      <c r="W691" s="801"/>
      <c r="X691" s="801"/>
      <c r="Y691" s="801"/>
      <c r="Z691" s="801"/>
      <c r="AA691" s="801"/>
      <c r="AB691" s="801"/>
      <c r="AC691" s="824"/>
      <c r="AD691" s="824"/>
      <c r="AE691" s="824"/>
      <c r="AF691" s="824"/>
      <c r="AG691" s="824"/>
      <c r="AH691" s="824"/>
      <c r="AI691" s="824"/>
      <c r="AJ691" s="824"/>
      <c r="AK691" s="824"/>
      <c r="AL691" s="824"/>
      <c r="AM691" s="824"/>
      <c r="AN691" s="824"/>
      <c r="AO691" s="824"/>
      <c r="AP691" s="824"/>
      <c r="AQ691" s="824"/>
      <c r="AR691" s="824"/>
      <c r="AS691" s="824"/>
      <c r="AT691" s="824"/>
      <c r="AU691" s="824"/>
      <c r="AV691" s="824"/>
      <c r="AW691" s="824"/>
      <c r="AX691" s="824"/>
      <c r="AY691" s="824"/>
      <c r="AZ691" s="824"/>
    </row>
    <row r="692" spans="6:52" s="794" customFormat="1" ht="12">
      <c r="F692" s="795"/>
      <c r="G692" s="795"/>
      <c r="H692" s="795"/>
      <c r="I692" s="795"/>
      <c r="L692" s="795"/>
      <c r="M692" s="824"/>
      <c r="N692" s="800"/>
      <c r="O692" s="800"/>
      <c r="P692" s="800"/>
      <c r="Q692" s="800"/>
      <c r="R692" s="800"/>
      <c r="S692" s="801"/>
      <c r="T692" s="801"/>
      <c r="U692" s="801"/>
      <c r="V692" s="801"/>
      <c r="W692" s="801"/>
      <c r="X692" s="801"/>
      <c r="Y692" s="801"/>
      <c r="Z692" s="801"/>
      <c r="AA692" s="801"/>
      <c r="AB692" s="801"/>
      <c r="AC692" s="824"/>
      <c r="AD692" s="824"/>
      <c r="AE692" s="824"/>
      <c r="AF692" s="824"/>
      <c r="AG692" s="824"/>
      <c r="AH692" s="824"/>
      <c r="AI692" s="824"/>
      <c r="AJ692" s="824"/>
      <c r="AK692" s="824"/>
      <c r="AL692" s="824"/>
      <c r="AM692" s="824"/>
      <c r="AN692" s="824"/>
      <c r="AO692" s="824"/>
      <c r="AP692" s="824"/>
      <c r="AQ692" s="824"/>
      <c r="AR692" s="824"/>
      <c r="AS692" s="824"/>
      <c r="AT692" s="824"/>
      <c r="AU692" s="824"/>
      <c r="AV692" s="824"/>
      <c r="AW692" s="824"/>
      <c r="AX692" s="824"/>
      <c r="AY692" s="824"/>
      <c r="AZ692" s="824"/>
    </row>
    <row r="693" spans="6:52" s="794" customFormat="1" ht="12">
      <c r="F693" s="795"/>
      <c r="G693" s="795"/>
      <c r="H693" s="795"/>
      <c r="I693" s="795"/>
      <c r="L693" s="795"/>
      <c r="M693" s="824"/>
      <c r="N693" s="800"/>
      <c r="O693" s="800"/>
      <c r="P693" s="800"/>
      <c r="Q693" s="800"/>
      <c r="R693" s="800"/>
      <c r="S693" s="801"/>
      <c r="T693" s="801"/>
      <c r="U693" s="801"/>
      <c r="V693" s="801"/>
      <c r="W693" s="801"/>
      <c r="X693" s="801"/>
      <c r="Y693" s="801"/>
      <c r="Z693" s="801"/>
      <c r="AA693" s="801"/>
      <c r="AB693" s="801"/>
      <c r="AC693" s="824"/>
      <c r="AD693" s="824"/>
      <c r="AE693" s="824"/>
      <c r="AF693" s="824"/>
      <c r="AG693" s="824"/>
      <c r="AH693" s="824"/>
      <c r="AI693" s="824"/>
      <c r="AJ693" s="824"/>
      <c r="AK693" s="824"/>
      <c r="AL693" s="824"/>
      <c r="AM693" s="824"/>
      <c r="AN693" s="824"/>
      <c r="AO693" s="824"/>
      <c r="AP693" s="824"/>
      <c r="AQ693" s="824"/>
      <c r="AR693" s="824"/>
      <c r="AS693" s="824"/>
      <c r="AT693" s="824"/>
      <c r="AU693" s="824"/>
      <c r="AV693" s="824"/>
      <c r="AW693" s="824"/>
      <c r="AX693" s="824"/>
      <c r="AY693" s="824"/>
      <c r="AZ693" s="824"/>
    </row>
    <row r="694" spans="6:52" s="794" customFormat="1" ht="12">
      <c r="F694" s="795"/>
      <c r="G694" s="795"/>
      <c r="H694" s="795"/>
      <c r="I694" s="795"/>
      <c r="L694" s="795"/>
      <c r="M694" s="824"/>
      <c r="N694" s="800"/>
      <c r="O694" s="800"/>
      <c r="P694" s="800"/>
      <c r="Q694" s="800"/>
      <c r="R694" s="800"/>
      <c r="S694" s="801"/>
      <c r="T694" s="801"/>
      <c r="U694" s="801"/>
      <c r="V694" s="801"/>
      <c r="W694" s="801"/>
      <c r="X694" s="801"/>
      <c r="Y694" s="801"/>
      <c r="Z694" s="801"/>
      <c r="AA694" s="801"/>
      <c r="AB694" s="801"/>
      <c r="AC694" s="824"/>
      <c r="AD694" s="824"/>
      <c r="AE694" s="824"/>
      <c r="AF694" s="824"/>
      <c r="AG694" s="824"/>
      <c r="AH694" s="824"/>
      <c r="AI694" s="824"/>
      <c r="AJ694" s="824"/>
      <c r="AK694" s="824"/>
      <c r="AL694" s="824"/>
      <c r="AM694" s="824"/>
      <c r="AN694" s="824"/>
      <c r="AO694" s="824"/>
      <c r="AP694" s="824"/>
      <c r="AQ694" s="824"/>
      <c r="AR694" s="824"/>
      <c r="AS694" s="824"/>
      <c r="AT694" s="824"/>
      <c r="AU694" s="824"/>
      <c r="AV694" s="824"/>
      <c r="AW694" s="824"/>
      <c r="AX694" s="824"/>
      <c r="AY694" s="824"/>
      <c r="AZ694" s="824"/>
    </row>
    <row r="695" spans="6:52" s="794" customFormat="1" ht="12">
      <c r="F695" s="795"/>
      <c r="G695" s="795"/>
      <c r="H695" s="795"/>
      <c r="I695" s="795"/>
      <c r="L695" s="795"/>
      <c r="M695" s="824"/>
      <c r="N695" s="800"/>
      <c r="O695" s="800"/>
      <c r="P695" s="800"/>
      <c r="Q695" s="800"/>
      <c r="R695" s="800"/>
      <c r="S695" s="801"/>
      <c r="T695" s="801"/>
      <c r="U695" s="801"/>
      <c r="V695" s="801"/>
      <c r="W695" s="801"/>
      <c r="X695" s="801"/>
      <c r="Y695" s="801"/>
      <c r="Z695" s="801"/>
      <c r="AA695" s="801"/>
      <c r="AB695" s="801"/>
      <c r="AC695" s="824"/>
      <c r="AD695" s="824"/>
      <c r="AE695" s="824"/>
      <c r="AF695" s="824"/>
      <c r="AG695" s="824"/>
      <c r="AH695" s="824"/>
      <c r="AI695" s="824"/>
      <c r="AJ695" s="824"/>
      <c r="AK695" s="824"/>
      <c r="AL695" s="824"/>
      <c r="AM695" s="824"/>
      <c r="AN695" s="824"/>
      <c r="AO695" s="824"/>
      <c r="AP695" s="824"/>
      <c r="AQ695" s="824"/>
      <c r="AR695" s="824"/>
      <c r="AS695" s="824"/>
      <c r="AT695" s="824"/>
      <c r="AU695" s="824"/>
      <c r="AV695" s="824"/>
      <c r="AW695" s="824"/>
      <c r="AX695" s="824"/>
      <c r="AY695" s="824"/>
      <c r="AZ695" s="824"/>
    </row>
    <row r="696" spans="6:52" s="794" customFormat="1" ht="12">
      <c r="F696" s="795"/>
      <c r="G696" s="795"/>
      <c r="H696" s="795"/>
      <c r="I696" s="795"/>
      <c r="L696" s="795"/>
      <c r="M696" s="824"/>
      <c r="N696" s="800"/>
      <c r="O696" s="800"/>
      <c r="P696" s="800"/>
      <c r="Q696" s="800"/>
      <c r="R696" s="800"/>
      <c r="S696" s="801"/>
      <c r="T696" s="801"/>
      <c r="U696" s="801"/>
      <c r="V696" s="801"/>
      <c r="W696" s="801"/>
      <c r="X696" s="801"/>
      <c r="Y696" s="801"/>
      <c r="Z696" s="801"/>
      <c r="AA696" s="801"/>
      <c r="AB696" s="801"/>
      <c r="AC696" s="824"/>
      <c r="AD696" s="824"/>
      <c r="AE696" s="824"/>
      <c r="AF696" s="824"/>
      <c r="AG696" s="824"/>
      <c r="AH696" s="824"/>
      <c r="AI696" s="824"/>
      <c r="AJ696" s="824"/>
      <c r="AK696" s="824"/>
      <c r="AL696" s="824"/>
      <c r="AM696" s="824"/>
      <c r="AN696" s="824"/>
      <c r="AO696" s="824"/>
      <c r="AP696" s="824"/>
      <c r="AQ696" s="824"/>
      <c r="AR696" s="824"/>
      <c r="AS696" s="824"/>
      <c r="AT696" s="824"/>
      <c r="AU696" s="824"/>
      <c r="AV696" s="824"/>
      <c r="AW696" s="824"/>
      <c r="AX696" s="824"/>
      <c r="AY696" s="824"/>
      <c r="AZ696" s="824"/>
    </row>
    <row r="697" spans="6:52" s="794" customFormat="1" ht="12">
      <c r="F697" s="795"/>
      <c r="G697" s="795"/>
      <c r="H697" s="795"/>
      <c r="I697" s="795"/>
      <c r="L697" s="795"/>
      <c r="M697" s="824"/>
      <c r="N697" s="800"/>
      <c r="O697" s="800"/>
      <c r="P697" s="800"/>
      <c r="Q697" s="800"/>
      <c r="R697" s="800"/>
      <c r="S697" s="801"/>
      <c r="T697" s="801"/>
      <c r="U697" s="801"/>
      <c r="V697" s="801"/>
      <c r="W697" s="801"/>
      <c r="X697" s="801"/>
      <c r="Y697" s="801"/>
      <c r="Z697" s="801"/>
      <c r="AA697" s="801"/>
      <c r="AB697" s="801"/>
      <c r="AC697" s="824"/>
      <c r="AD697" s="824"/>
      <c r="AE697" s="824"/>
      <c r="AF697" s="824"/>
      <c r="AG697" s="824"/>
      <c r="AH697" s="824"/>
      <c r="AI697" s="824"/>
      <c r="AJ697" s="824"/>
      <c r="AK697" s="824"/>
      <c r="AL697" s="824"/>
      <c r="AM697" s="824"/>
      <c r="AN697" s="824"/>
      <c r="AO697" s="824"/>
      <c r="AP697" s="824"/>
      <c r="AQ697" s="824"/>
      <c r="AR697" s="824"/>
      <c r="AS697" s="824"/>
      <c r="AT697" s="824"/>
      <c r="AU697" s="824"/>
      <c r="AV697" s="824"/>
      <c r="AW697" s="824"/>
      <c r="AX697" s="824"/>
      <c r="AY697" s="824"/>
      <c r="AZ697" s="824"/>
    </row>
    <row r="698" spans="6:52" s="794" customFormat="1" ht="12">
      <c r="F698" s="795"/>
      <c r="G698" s="795"/>
      <c r="H698" s="795"/>
      <c r="I698" s="795"/>
      <c r="L698" s="795"/>
      <c r="M698" s="824"/>
      <c r="N698" s="800"/>
      <c r="O698" s="800"/>
      <c r="P698" s="800"/>
      <c r="Q698" s="800"/>
      <c r="R698" s="800"/>
      <c r="S698" s="801"/>
      <c r="T698" s="801"/>
      <c r="U698" s="801"/>
      <c r="V698" s="801"/>
      <c r="W698" s="801"/>
      <c r="X698" s="801"/>
      <c r="Y698" s="801"/>
      <c r="Z698" s="801"/>
      <c r="AA698" s="801"/>
      <c r="AB698" s="801"/>
      <c r="AC698" s="824"/>
      <c r="AD698" s="824"/>
      <c r="AE698" s="824"/>
      <c r="AF698" s="824"/>
      <c r="AG698" s="824"/>
      <c r="AH698" s="824"/>
      <c r="AI698" s="824"/>
      <c r="AJ698" s="824"/>
      <c r="AK698" s="824"/>
      <c r="AL698" s="824"/>
      <c r="AM698" s="824"/>
      <c r="AN698" s="824"/>
      <c r="AO698" s="824"/>
      <c r="AP698" s="824"/>
      <c r="AQ698" s="824"/>
      <c r="AR698" s="824"/>
      <c r="AS698" s="824"/>
      <c r="AT698" s="824"/>
      <c r="AU698" s="824"/>
      <c r="AV698" s="824"/>
      <c r="AW698" s="824"/>
      <c r="AX698" s="824"/>
      <c r="AY698" s="824"/>
      <c r="AZ698" s="824"/>
    </row>
    <row r="699" spans="6:52" s="794" customFormat="1" ht="12">
      <c r="F699" s="795"/>
      <c r="G699" s="795"/>
      <c r="H699" s="795"/>
      <c r="I699" s="795"/>
      <c r="L699" s="795"/>
      <c r="M699" s="824"/>
      <c r="N699" s="800"/>
      <c r="O699" s="800"/>
      <c r="P699" s="800"/>
      <c r="Q699" s="800"/>
      <c r="R699" s="800"/>
      <c r="S699" s="801"/>
      <c r="T699" s="801"/>
      <c r="U699" s="801"/>
      <c r="V699" s="801"/>
      <c r="W699" s="801"/>
      <c r="X699" s="801"/>
      <c r="Y699" s="801"/>
      <c r="Z699" s="801"/>
      <c r="AA699" s="801"/>
      <c r="AB699" s="801"/>
      <c r="AC699" s="824"/>
      <c r="AD699" s="824"/>
      <c r="AE699" s="824"/>
      <c r="AF699" s="824"/>
      <c r="AG699" s="824"/>
      <c r="AH699" s="824"/>
      <c r="AI699" s="824"/>
      <c r="AJ699" s="824"/>
      <c r="AK699" s="824"/>
      <c r="AL699" s="824"/>
      <c r="AM699" s="824"/>
      <c r="AN699" s="824"/>
      <c r="AO699" s="824"/>
      <c r="AP699" s="824"/>
      <c r="AQ699" s="824"/>
      <c r="AR699" s="824"/>
      <c r="AS699" s="824"/>
      <c r="AT699" s="824"/>
      <c r="AU699" s="824"/>
      <c r="AV699" s="824"/>
      <c r="AW699" s="824"/>
      <c r="AX699" s="824"/>
      <c r="AY699" s="824"/>
      <c r="AZ699" s="824"/>
    </row>
    <row r="700" spans="6:52" s="794" customFormat="1" ht="12">
      <c r="F700" s="795"/>
      <c r="G700" s="795"/>
      <c r="H700" s="795"/>
      <c r="I700" s="795"/>
      <c r="L700" s="795"/>
      <c r="M700" s="824"/>
      <c r="N700" s="800"/>
      <c r="O700" s="800"/>
      <c r="P700" s="800"/>
      <c r="Q700" s="800"/>
      <c r="R700" s="800"/>
      <c r="S700" s="801"/>
      <c r="T700" s="801"/>
      <c r="U700" s="801"/>
      <c r="V700" s="801"/>
      <c r="W700" s="801"/>
      <c r="X700" s="801"/>
      <c r="Y700" s="801"/>
      <c r="Z700" s="801"/>
      <c r="AA700" s="801"/>
      <c r="AB700" s="801"/>
      <c r="AC700" s="824"/>
      <c r="AD700" s="824"/>
      <c r="AE700" s="824"/>
      <c r="AF700" s="824"/>
      <c r="AG700" s="824"/>
      <c r="AH700" s="824"/>
      <c r="AI700" s="824"/>
      <c r="AJ700" s="824"/>
      <c r="AK700" s="824"/>
      <c r="AL700" s="824"/>
      <c r="AM700" s="824"/>
      <c r="AN700" s="824"/>
      <c r="AO700" s="824"/>
      <c r="AP700" s="824"/>
      <c r="AQ700" s="824"/>
      <c r="AR700" s="824"/>
      <c r="AS700" s="824"/>
      <c r="AT700" s="824"/>
      <c r="AU700" s="824"/>
      <c r="AV700" s="824"/>
      <c r="AW700" s="824"/>
      <c r="AX700" s="824"/>
      <c r="AY700" s="824"/>
      <c r="AZ700" s="824"/>
    </row>
    <row r="701" spans="6:52" s="794" customFormat="1" ht="12">
      <c r="F701" s="795"/>
      <c r="G701" s="795"/>
      <c r="H701" s="795"/>
      <c r="I701" s="795"/>
      <c r="L701" s="795"/>
      <c r="M701" s="824"/>
      <c r="N701" s="800"/>
      <c r="O701" s="800"/>
      <c r="P701" s="800"/>
      <c r="Q701" s="800"/>
      <c r="R701" s="800"/>
      <c r="S701" s="801"/>
      <c r="T701" s="801"/>
      <c r="U701" s="801"/>
      <c r="V701" s="801"/>
      <c r="W701" s="801"/>
      <c r="X701" s="801"/>
      <c r="Y701" s="801"/>
      <c r="Z701" s="801"/>
      <c r="AA701" s="801"/>
      <c r="AB701" s="801"/>
      <c r="AC701" s="824"/>
      <c r="AD701" s="824"/>
      <c r="AE701" s="824"/>
      <c r="AF701" s="824"/>
      <c r="AG701" s="824"/>
      <c r="AH701" s="824"/>
      <c r="AI701" s="824"/>
      <c r="AJ701" s="824"/>
      <c r="AK701" s="824"/>
      <c r="AL701" s="824"/>
      <c r="AM701" s="824"/>
      <c r="AN701" s="824"/>
      <c r="AO701" s="824"/>
      <c r="AP701" s="824"/>
      <c r="AQ701" s="824"/>
      <c r="AR701" s="824"/>
      <c r="AS701" s="824"/>
      <c r="AT701" s="824"/>
      <c r="AU701" s="824"/>
      <c r="AV701" s="824"/>
      <c r="AW701" s="824"/>
      <c r="AX701" s="824"/>
      <c r="AY701" s="824"/>
      <c r="AZ701" s="824"/>
    </row>
    <row r="702" spans="6:52" s="794" customFormat="1" ht="12">
      <c r="F702" s="795"/>
      <c r="G702" s="795"/>
      <c r="H702" s="795"/>
      <c r="I702" s="795"/>
      <c r="L702" s="795"/>
      <c r="M702" s="824"/>
      <c r="N702" s="800"/>
      <c r="O702" s="800"/>
      <c r="P702" s="800"/>
      <c r="Q702" s="800"/>
      <c r="R702" s="800"/>
      <c r="S702" s="801"/>
      <c r="T702" s="801"/>
      <c r="U702" s="801"/>
      <c r="V702" s="801"/>
      <c r="W702" s="801"/>
      <c r="X702" s="801"/>
      <c r="Y702" s="801"/>
      <c r="Z702" s="801"/>
      <c r="AA702" s="801"/>
      <c r="AB702" s="801"/>
      <c r="AC702" s="824"/>
      <c r="AD702" s="824"/>
      <c r="AE702" s="824"/>
      <c r="AF702" s="824"/>
      <c r="AG702" s="824"/>
      <c r="AH702" s="824"/>
      <c r="AI702" s="824"/>
      <c r="AJ702" s="824"/>
      <c r="AK702" s="824"/>
      <c r="AL702" s="824"/>
      <c r="AM702" s="824"/>
      <c r="AN702" s="824"/>
      <c r="AO702" s="824"/>
      <c r="AP702" s="824"/>
      <c r="AQ702" s="824"/>
      <c r="AR702" s="824"/>
      <c r="AS702" s="824"/>
      <c r="AT702" s="824"/>
      <c r="AU702" s="824"/>
      <c r="AV702" s="824"/>
      <c r="AW702" s="824"/>
      <c r="AX702" s="824"/>
      <c r="AY702" s="824"/>
      <c r="AZ702" s="824"/>
    </row>
    <row r="703" spans="6:52" s="794" customFormat="1" ht="12">
      <c r="F703" s="795"/>
      <c r="G703" s="795"/>
      <c r="H703" s="795"/>
      <c r="I703" s="795"/>
      <c r="L703" s="795"/>
      <c r="M703" s="824"/>
      <c r="N703" s="800"/>
      <c r="O703" s="800"/>
      <c r="P703" s="800"/>
      <c r="Q703" s="800"/>
      <c r="R703" s="800"/>
      <c r="S703" s="801"/>
      <c r="T703" s="801"/>
      <c r="U703" s="801"/>
      <c r="V703" s="801"/>
      <c r="W703" s="801"/>
      <c r="X703" s="801"/>
      <c r="Y703" s="801"/>
      <c r="Z703" s="801"/>
      <c r="AA703" s="801"/>
      <c r="AB703" s="801"/>
      <c r="AC703" s="824"/>
      <c r="AD703" s="824"/>
      <c r="AE703" s="824"/>
      <c r="AF703" s="824"/>
      <c r="AG703" s="824"/>
      <c r="AH703" s="824"/>
      <c r="AI703" s="824"/>
      <c r="AJ703" s="824"/>
      <c r="AK703" s="824"/>
      <c r="AL703" s="824"/>
      <c r="AM703" s="824"/>
      <c r="AN703" s="824"/>
      <c r="AO703" s="824"/>
      <c r="AP703" s="824"/>
      <c r="AQ703" s="824"/>
      <c r="AR703" s="824"/>
      <c r="AS703" s="824"/>
      <c r="AT703" s="824"/>
      <c r="AU703" s="824"/>
      <c r="AV703" s="824"/>
      <c r="AW703" s="824"/>
      <c r="AX703" s="824"/>
      <c r="AY703" s="824"/>
      <c r="AZ703" s="824"/>
    </row>
    <row r="704" spans="6:52" s="794" customFormat="1" ht="12">
      <c r="F704" s="795"/>
      <c r="G704" s="795"/>
      <c r="H704" s="795"/>
      <c r="I704" s="795"/>
      <c r="L704" s="795"/>
      <c r="M704" s="824"/>
      <c r="N704" s="800"/>
      <c r="O704" s="800"/>
      <c r="P704" s="800"/>
      <c r="Q704" s="800"/>
      <c r="R704" s="800"/>
      <c r="S704" s="801"/>
      <c r="T704" s="801"/>
      <c r="U704" s="801"/>
      <c r="V704" s="801"/>
      <c r="W704" s="801"/>
      <c r="X704" s="801"/>
      <c r="Y704" s="801"/>
      <c r="Z704" s="801"/>
      <c r="AA704" s="801"/>
      <c r="AB704" s="801"/>
      <c r="AC704" s="824"/>
      <c r="AD704" s="824"/>
      <c r="AE704" s="824"/>
      <c r="AF704" s="824"/>
      <c r="AG704" s="824"/>
      <c r="AH704" s="824"/>
      <c r="AI704" s="824"/>
      <c r="AJ704" s="824"/>
      <c r="AK704" s="824"/>
      <c r="AL704" s="824"/>
      <c r="AM704" s="824"/>
      <c r="AN704" s="824"/>
      <c r="AO704" s="824"/>
      <c r="AP704" s="824"/>
      <c r="AQ704" s="824"/>
      <c r="AR704" s="824"/>
      <c r="AS704" s="824"/>
      <c r="AT704" s="824"/>
      <c r="AU704" s="824"/>
      <c r="AV704" s="824"/>
      <c r="AW704" s="824"/>
      <c r="AX704" s="824"/>
      <c r="AY704" s="824"/>
      <c r="AZ704" s="824"/>
    </row>
    <row r="705" spans="6:52" s="794" customFormat="1" ht="12">
      <c r="F705" s="795"/>
      <c r="G705" s="795"/>
      <c r="H705" s="795"/>
      <c r="I705" s="795"/>
      <c r="L705" s="795"/>
      <c r="M705" s="824"/>
      <c r="N705" s="800"/>
      <c r="O705" s="800"/>
      <c r="P705" s="800"/>
      <c r="Q705" s="800"/>
      <c r="R705" s="800"/>
      <c r="S705" s="801"/>
      <c r="T705" s="801"/>
      <c r="U705" s="801"/>
      <c r="V705" s="801"/>
      <c r="W705" s="801"/>
      <c r="X705" s="801"/>
      <c r="Y705" s="801"/>
      <c r="Z705" s="801"/>
      <c r="AA705" s="801"/>
      <c r="AB705" s="801"/>
      <c r="AC705" s="824"/>
      <c r="AD705" s="824"/>
      <c r="AE705" s="824"/>
      <c r="AF705" s="824"/>
      <c r="AG705" s="824"/>
      <c r="AH705" s="824"/>
      <c r="AI705" s="824"/>
      <c r="AJ705" s="824"/>
      <c r="AK705" s="824"/>
      <c r="AL705" s="824"/>
      <c r="AM705" s="824"/>
      <c r="AN705" s="824"/>
      <c r="AO705" s="824"/>
      <c r="AP705" s="824"/>
      <c r="AQ705" s="824"/>
      <c r="AR705" s="824"/>
      <c r="AS705" s="824"/>
      <c r="AT705" s="824"/>
      <c r="AU705" s="824"/>
      <c r="AV705" s="824"/>
      <c r="AW705" s="824"/>
      <c r="AX705" s="824"/>
      <c r="AY705" s="824"/>
      <c r="AZ705" s="824"/>
    </row>
    <row r="706" spans="6:52" s="794" customFormat="1" ht="12">
      <c r="F706" s="795"/>
      <c r="G706" s="795"/>
      <c r="H706" s="795"/>
      <c r="I706" s="795"/>
      <c r="L706" s="795"/>
      <c r="M706" s="824"/>
      <c r="N706" s="800"/>
      <c r="O706" s="800"/>
      <c r="P706" s="800"/>
      <c r="Q706" s="800"/>
      <c r="R706" s="800"/>
      <c r="S706" s="801"/>
      <c r="T706" s="801"/>
      <c r="U706" s="801"/>
      <c r="V706" s="801"/>
      <c r="W706" s="801"/>
      <c r="X706" s="801"/>
      <c r="Y706" s="801"/>
      <c r="Z706" s="801"/>
      <c r="AA706" s="801"/>
      <c r="AB706" s="801"/>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4"/>
      <c r="AY706" s="824"/>
      <c r="AZ706" s="824"/>
    </row>
    <row r="707" spans="6:52" s="794" customFormat="1" ht="12">
      <c r="F707" s="795"/>
      <c r="G707" s="795"/>
      <c r="H707" s="795"/>
      <c r="I707" s="795"/>
      <c r="L707" s="795"/>
      <c r="M707" s="824"/>
      <c r="N707" s="800"/>
      <c r="O707" s="800"/>
      <c r="P707" s="800"/>
      <c r="Q707" s="800"/>
      <c r="R707" s="800"/>
      <c r="S707" s="801"/>
      <c r="T707" s="801"/>
      <c r="U707" s="801"/>
      <c r="V707" s="801"/>
      <c r="W707" s="801"/>
      <c r="X707" s="801"/>
      <c r="Y707" s="801"/>
      <c r="Z707" s="801"/>
      <c r="AA707" s="801"/>
      <c r="AB707" s="801"/>
      <c r="AC707" s="824"/>
      <c r="AD707" s="824"/>
      <c r="AE707" s="824"/>
      <c r="AF707" s="824"/>
      <c r="AG707" s="824"/>
      <c r="AH707" s="824"/>
      <c r="AI707" s="824"/>
      <c r="AJ707" s="824"/>
      <c r="AK707" s="824"/>
      <c r="AL707" s="824"/>
      <c r="AM707" s="824"/>
      <c r="AN707" s="824"/>
      <c r="AO707" s="824"/>
      <c r="AP707" s="824"/>
      <c r="AQ707" s="824"/>
      <c r="AR707" s="824"/>
      <c r="AS707" s="824"/>
      <c r="AT707" s="824"/>
      <c r="AU707" s="824"/>
      <c r="AV707" s="824"/>
      <c r="AW707" s="824"/>
      <c r="AX707" s="824"/>
      <c r="AY707" s="824"/>
      <c r="AZ707" s="824"/>
    </row>
    <row r="708" spans="6:52" s="794" customFormat="1" ht="12">
      <c r="F708" s="795"/>
      <c r="G708" s="795"/>
      <c r="H708" s="795"/>
      <c r="I708" s="795"/>
      <c r="L708" s="795"/>
      <c r="M708" s="824"/>
      <c r="N708" s="800"/>
      <c r="O708" s="800"/>
      <c r="P708" s="800"/>
      <c r="Q708" s="800"/>
      <c r="R708" s="800"/>
      <c r="S708" s="801"/>
      <c r="T708" s="801"/>
      <c r="U708" s="801"/>
      <c r="V708" s="801"/>
      <c r="W708" s="801"/>
      <c r="X708" s="801"/>
      <c r="Y708" s="801"/>
      <c r="Z708" s="801"/>
      <c r="AA708" s="801"/>
      <c r="AB708" s="801"/>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4"/>
      <c r="AY708" s="824"/>
      <c r="AZ708" s="824"/>
    </row>
    <row r="709" spans="6:52" s="794" customFormat="1" ht="12">
      <c r="F709" s="795"/>
      <c r="G709" s="795"/>
      <c r="H709" s="795"/>
      <c r="I709" s="795"/>
      <c r="L709" s="795"/>
      <c r="M709" s="824"/>
      <c r="N709" s="800"/>
      <c r="O709" s="800"/>
      <c r="P709" s="800"/>
      <c r="Q709" s="800"/>
      <c r="R709" s="800"/>
      <c r="S709" s="801"/>
      <c r="T709" s="801"/>
      <c r="U709" s="801"/>
      <c r="V709" s="801"/>
      <c r="W709" s="801"/>
      <c r="X709" s="801"/>
      <c r="Y709" s="801"/>
      <c r="Z709" s="801"/>
      <c r="AA709" s="801"/>
      <c r="AB709" s="801"/>
      <c r="AC709" s="824"/>
      <c r="AD709" s="824"/>
      <c r="AE709" s="824"/>
      <c r="AF709" s="824"/>
      <c r="AG709" s="824"/>
      <c r="AH709" s="824"/>
      <c r="AI709" s="824"/>
      <c r="AJ709" s="824"/>
      <c r="AK709" s="824"/>
      <c r="AL709" s="824"/>
      <c r="AM709" s="824"/>
      <c r="AN709" s="824"/>
      <c r="AO709" s="824"/>
      <c r="AP709" s="824"/>
      <c r="AQ709" s="824"/>
      <c r="AR709" s="824"/>
      <c r="AS709" s="824"/>
      <c r="AT709" s="824"/>
      <c r="AU709" s="824"/>
      <c r="AV709" s="824"/>
      <c r="AW709" s="824"/>
      <c r="AX709" s="824"/>
      <c r="AY709" s="824"/>
      <c r="AZ709" s="824"/>
    </row>
    <row r="710" spans="6:52" s="794" customFormat="1" ht="12">
      <c r="F710" s="795"/>
      <c r="G710" s="795"/>
      <c r="H710" s="795"/>
      <c r="I710" s="795"/>
      <c r="L710" s="795"/>
      <c r="M710" s="824"/>
      <c r="N710" s="800"/>
      <c r="O710" s="800"/>
      <c r="P710" s="800"/>
      <c r="Q710" s="800"/>
      <c r="R710" s="800"/>
      <c r="S710" s="801"/>
      <c r="T710" s="801"/>
      <c r="U710" s="801"/>
      <c r="V710" s="801"/>
      <c r="W710" s="801"/>
      <c r="X710" s="801"/>
      <c r="Y710" s="801"/>
      <c r="Z710" s="801"/>
      <c r="AA710" s="801"/>
      <c r="AB710" s="801"/>
      <c r="AC710" s="824"/>
      <c r="AD710" s="824"/>
      <c r="AE710" s="824"/>
      <c r="AF710" s="824"/>
      <c r="AG710" s="824"/>
      <c r="AH710" s="824"/>
      <c r="AI710" s="824"/>
      <c r="AJ710" s="824"/>
      <c r="AK710" s="824"/>
      <c r="AL710" s="824"/>
      <c r="AM710" s="824"/>
      <c r="AN710" s="824"/>
      <c r="AO710" s="824"/>
      <c r="AP710" s="824"/>
      <c r="AQ710" s="824"/>
      <c r="AR710" s="824"/>
      <c r="AS710" s="824"/>
      <c r="AT710" s="824"/>
      <c r="AU710" s="824"/>
      <c r="AV710" s="824"/>
      <c r="AW710" s="824"/>
      <c r="AX710" s="824"/>
      <c r="AY710" s="824"/>
      <c r="AZ710" s="824"/>
    </row>
    <row r="711" spans="6:52" s="794" customFormat="1" ht="12">
      <c r="F711" s="795"/>
      <c r="G711" s="795"/>
      <c r="H711" s="795"/>
      <c r="I711" s="795"/>
      <c r="L711" s="795"/>
      <c r="M711" s="824"/>
      <c r="N711" s="800"/>
      <c r="O711" s="800"/>
      <c r="P711" s="800"/>
      <c r="Q711" s="800"/>
      <c r="R711" s="800"/>
      <c r="S711" s="801"/>
      <c r="T711" s="801"/>
      <c r="U711" s="801"/>
      <c r="V711" s="801"/>
      <c r="W711" s="801"/>
      <c r="X711" s="801"/>
      <c r="Y711" s="801"/>
      <c r="Z711" s="801"/>
      <c r="AA711" s="801"/>
      <c r="AB711" s="801"/>
      <c r="AC711" s="824"/>
      <c r="AD711" s="824"/>
      <c r="AE711" s="824"/>
      <c r="AF711" s="824"/>
      <c r="AG711" s="824"/>
      <c r="AH711" s="824"/>
      <c r="AI711" s="824"/>
      <c r="AJ711" s="824"/>
      <c r="AK711" s="824"/>
      <c r="AL711" s="824"/>
      <c r="AM711" s="824"/>
      <c r="AN711" s="824"/>
      <c r="AO711" s="824"/>
      <c r="AP711" s="824"/>
      <c r="AQ711" s="824"/>
      <c r="AR711" s="824"/>
      <c r="AS711" s="824"/>
      <c r="AT711" s="824"/>
      <c r="AU711" s="824"/>
      <c r="AV711" s="824"/>
      <c r="AW711" s="824"/>
      <c r="AX711" s="824"/>
      <c r="AY711" s="824"/>
      <c r="AZ711" s="824"/>
    </row>
    <row r="712" spans="6:52" s="794" customFormat="1" ht="12">
      <c r="F712" s="795"/>
      <c r="G712" s="795"/>
      <c r="H712" s="795"/>
      <c r="I712" s="795"/>
      <c r="L712" s="795"/>
      <c r="M712" s="824"/>
      <c r="N712" s="800"/>
      <c r="O712" s="800"/>
      <c r="P712" s="800"/>
      <c r="Q712" s="800"/>
      <c r="R712" s="800"/>
      <c r="S712" s="801"/>
      <c r="T712" s="801"/>
      <c r="U712" s="801"/>
      <c r="V712" s="801"/>
      <c r="W712" s="801"/>
      <c r="X712" s="801"/>
      <c r="Y712" s="801"/>
      <c r="Z712" s="801"/>
      <c r="AA712" s="801"/>
      <c r="AB712" s="801"/>
      <c r="AC712" s="824"/>
      <c r="AD712" s="824"/>
      <c r="AE712" s="824"/>
      <c r="AF712" s="824"/>
      <c r="AG712" s="824"/>
      <c r="AH712" s="824"/>
      <c r="AI712" s="824"/>
      <c r="AJ712" s="824"/>
      <c r="AK712" s="824"/>
      <c r="AL712" s="824"/>
      <c r="AM712" s="824"/>
      <c r="AN712" s="824"/>
      <c r="AO712" s="824"/>
      <c r="AP712" s="824"/>
      <c r="AQ712" s="824"/>
      <c r="AR712" s="824"/>
      <c r="AS712" s="824"/>
      <c r="AT712" s="824"/>
      <c r="AU712" s="824"/>
      <c r="AV712" s="824"/>
      <c r="AW712" s="824"/>
      <c r="AX712" s="824"/>
      <c r="AY712" s="824"/>
      <c r="AZ712" s="824"/>
    </row>
    <row r="713" spans="6:52" s="794" customFormat="1" ht="12">
      <c r="F713" s="795"/>
      <c r="G713" s="795"/>
      <c r="H713" s="795"/>
      <c r="I713" s="795"/>
      <c r="L713" s="795"/>
      <c r="M713" s="824"/>
      <c r="N713" s="800"/>
      <c r="O713" s="800"/>
      <c r="P713" s="800"/>
      <c r="Q713" s="800"/>
      <c r="R713" s="800"/>
      <c r="S713" s="801"/>
      <c r="T713" s="801"/>
      <c r="U713" s="801"/>
      <c r="V713" s="801"/>
      <c r="W713" s="801"/>
      <c r="X713" s="801"/>
      <c r="Y713" s="801"/>
      <c r="Z713" s="801"/>
      <c r="AA713" s="801"/>
      <c r="AB713" s="801"/>
      <c r="AC713" s="824"/>
      <c r="AD713" s="824"/>
      <c r="AE713" s="824"/>
      <c r="AF713" s="824"/>
      <c r="AG713" s="824"/>
      <c r="AH713" s="824"/>
      <c r="AI713" s="824"/>
      <c r="AJ713" s="824"/>
      <c r="AK713" s="824"/>
      <c r="AL713" s="824"/>
      <c r="AM713" s="824"/>
      <c r="AN713" s="824"/>
      <c r="AO713" s="824"/>
      <c r="AP713" s="824"/>
      <c r="AQ713" s="824"/>
      <c r="AR713" s="824"/>
      <c r="AS713" s="824"/>
      <c r="AT713" s="824"/>
      <c r="AU713" s="824"/>
      <c r="AV713" s="824"/>
      <c r="AW713" s="824"/>
      <c r="AX713" s="824"/>
      <c r="AY713" s="824"/>
      <c r="AZ713" s="824"/>
    </row>
    <row r="714" spans="6:52" s="794" customFormat="1" ht="12">
      <c r="F714" s="795"/>
      <c r="G714" s="795"/>
      <c r="H714" s="795"/>
      <c r="I714" s="795"/>
      <c r="L714" s="795"/>
      <c r="M714" s="824"/>
      <c r="N714" s="800"/>
      <c r="O714" s="800"/>
      <c r="P714" s="800"/>
      <c r="Q714" s="800"/>
      <c r="R714" s="800"/>
      <c r="S714" s="801"/>
      <c r="T714" s="801"/>
      <c r="U714" s="801"/>
      <c r="V714" s="801"/>
      <c r="W714" s="801"/>
      <c r="X714" s="801"/>
      <c r="Y714" s="801"/>
      <c r="Z714" s="801"/>
      <c r="AA714" s="801"/>
      <c r="AB714" s="801"/>
      <c r="AC714" s="824"/>
      <c r="AD714" s="824"/>
      <c r="AE714" s="824"/>
      <c r="AF714" s="824"/>
      <c r="AG714" s="824"/>
      <c r="AH714" s="824"/>
      <c r="AI714" s="824"/>
      <c r="AJ714" s="824"/>
      <c r="AK714" s="824"/>
      <c r="AL714" s="824"/>
      <c r="AM714" s="824"/>
      <c r="AN714" s="824"/>
      <c r="AO714" s="824"/>
      <c r="AP714" s="824"/>
      <c r="AQ714" s="824"/>
      <c r="AR714" s="824"/>
      <c r="AS714" s="824"/>
      <c r="AT714" s="824"/>
      <c r="AU714" s="824"/>
      <c r="AV714" s="824"/>
      <c r="AW714" s="824"/>
      <c r="AX714" s="824"/>
      <c r="AY714" s="824"/>
      <c r="AZ714" s="824"/>
    </row>
    <row r="715" spans="6:52" s="794" customFormat="1" ht="12">
      <c r="F715" s="795"/>
      <c r="G715" s="795"/>
      <c r="H715" s="795"/>
      <c r="I715" s="795"/>
      <c r="L715" s="795"/>
      <c r="M715" s="824"/>
      <c r="N715" s="800"/>
      <c r="O715" s="800"/>
      <c r="P715" s="800"/>
      <c r="Q715" s="800"/>
      <c r="R715" s="800"/>
      <c r="S715" s="801"/>
      <c r="T715" s="801"/>
      <c r="U715" s="801"/>
      <c r="V715" s="801"/>
      <c r="W715" s="801"/>
      <c r="X715" s="801"/>
      <c r="Y715" s="801"/>
      <c r="Z715" s="801"/>
      <c r="AA715" s="801"/>
      <c r="AB715" s="801"/>
      <c r="AC715" s="824"/>
      <c r="AD715" s="824"/>
      <c r="AE715" s="824"/>
      <c r="AF715" s="824"/>
      <c r="AG715" s="824"/>
      <c r="AH715" s="824"/>
      <c r="AI715" s="824"/>
      <c r="AJ715" s="824"/>
      <c r="AK715" s="824"/>
      <c r="AL715" s="824"/>
      <c r="AM715" s="824"/>
      <c r="AN715" s="824"/>
      <c r="AO715" s="824"/>
      <c r="AP715" s="824"/>
      <c r="AQ715" s="824"/>
      <c r="AR715" s="824"/>
      <c r="AS715" s="824"/>
      <c r="AT715" s="824"/>
      <c r="AU715" s="824"/>
      <c r="AV715" s="824"/>
      <c r="AW715" s="824"/>
      <c r="AX715" s="824"/>
      <c r="AY715" s="824"/>
      <c r="AZ715" s="824"/>
    </row>
    <row r="716" spans="6:52" s="794" customFormat="1" ht="12">
      <c r="F716" s="795"/>
      <c r="G716" s="795"/>
      <c r="H716" s="795"/>
      <c r="I716" s="795"/>
      <c r="L716" s="795"/>
      <c r="M716" s="824"/>
      <c r="N716" s="800"/>
      <c r="O716" s="800"/>
      <c r="P716" s="800"/>
      <c r="Q716" s="800"/>
      <c r="R716" s="800"/>
      <c r="S716" s="801"/>
      <c r="T716" s="801"/>
      <c r="U716" s="801"/>
      <c r="V716" s="801"/>
      <c r="W716" s="801"/>
      <c r="X716" s="801"/>
      <c r="Y716" s="801"/>
      <c r="Z716" s="801"/>
      <c r="AA716" s="801"/>
      <c r="AB716" s="801"/>
      <c r="AC716" s="824"/>
      <c r="AD716" s="824"/>
      <c r="AE716" s="824"/>
      <c r="AF716" s="824"/>
      <c r="AG716" s="824"/>
      <c r="AH716" s="824"/>
      <c r="AI716" s="824"/>
      <c r="AJ716" s="824"/>
      <c r="AK716" s="824"/>
      <c r="AL716" s="824"/>
      <c r="AM716" s="824"/>
      <c r="AN716" s="824"/>
      <c r="AO716" s="824"/>
      <c r="AP716" s="824"/>
      <c r="AQ716" s="824"/>
      <c r="AR716" s="824"/>
      <c r="AS716" s="824"/>
      <c r="AT716" s="824"/>
      <c r="AU716" s="824"/>
      <c r="AV716" s="824"/>
      <c r="AW716" s="824"/>
      <c r="AX716" s="824"/>
      <c r="AY716" s="824"/>
      <c r="AZ716" s="824"/>
    </row>
    <row r="717" spans="6:52" s="794" customFormat="1" ht="12">
      <c r="F717" s="795"/>
      <c r="G717" s="795"/>
      <c r="H717" s="795"/>
      <c r="I717" s="795"/>
      <c r="L717" s="795"/>
      <c r="M717" s="824"/>
      <c r="N717" s="800"/>
      <c r="O717" s="800"/>
      <c r="P717" s="800"/>
      <c r="Q717" s="800"/>
      <c r="R717" s="800"/>
      <c r="S717" s="801"/>
      <c r="T717" s="801"/>
      <c r="U717" s="801"/>
      <c r="V717" s="801"/>
      <c r="W717" s="801"/>
      <c r="X717" s="801"/>
      <c r="Y717" s="801"/>
      <c r="Z717" s="801"/>
      <c r="AA717" s="801"/>
      <c r="AB717" s="801"/>
      <c r="AC717" s="824"/>
      <c r="AD717" s="824"/>
      <c r="AE717" s="824"/>
      <c r="AF717" s="824"/>
      <c r="AG717" s="824"/>
      <c r="AH717" s="824"/>
      <c r="AI717" s="824"/>
      <c r="AJ717" s="824"/>
      <c r="AK717" s="824"/>
      <c r="AL717" s="824"/>
      <c r="AM717" s="824"/>
      <c r="AN717" s="824"/>
      <c r="AO717" s="824"/>
      <c r="AP717" s="824"/>
      <c r="AQ717" s="824"/>
      <c r="AR717" s="824"/>
      <c r="AS717" s="824"/>
      <c r="AT717" s="824"/>
      <c r="AU717" s="824"/>
      <c r="AV717" s="824"/>
      <c r="AW717" s="824"/>
      <c r="AX717" s="824"/>
      <c r="AY717" s="824"/>
      <c r="AZ717" s="824"/>
    </row>
    <row r="718" spans="6:52" s="794" customFormat="1" ht="12">
      <c r="F718" s="795"/>
      <c r="G718" s="795"/>
      <c r="H718" s="795"/>
      <c r="I718" s="795"/>
      <c r="L718" s="795"/>
      <c r="M718" s="824"/>
      <c r="N718" s="800"/>
      <c r="O718" s="800"/>
      <c r="P718" s="800"/>
      <c r="Q718" s="800"/>
      <c r="R718" s="800"/>
      <c r="S718" s="801"/>
      <c r="T718" s="801"/>
      <c r="U718" s="801"/>
      <c r="V718" s="801"/>
      <c r="W718" s="801"/>
      <c r="X718" s="801"/>
      <c r="Y718" s="801"/>
      <c r="Z718" s="801"/>
      <c r="AA718" s="801"/>
      <c r="AB718" s="801"/>
      <c r="AC718" s="824"/>
      <c r="AD718" s="824"/>
      <c r="AE718" s="824"/>
      <c r="AF718" s="824"/>
      <c r="AG718" s="824"/>
      <c r="AH718" s="824"/>
      <c r="AI718" s="824"/>
      <c r="AJ718" s="824"/>
      <c r="AK718" s="824"/>
      <c r="AL718" s="824"/>
      <c r="AM718" s="824"/>
      <c r="AN718" s="824"/>
      <c r="AO718" s="824"/>
      <c r="AP718" s="824"/>
      <c r="AQ718" s="824"/>
      <c r="AR718" s="824"/>
      <c r="AS718" s="824"/>
      <c r="AT718" s="824"/>
      <c r="AU718" s="824"/>
      <c r="AV718" s="824"/>
      <c r="AW718" s="824"/>
      <c r="AX718" s="824"/>
      <c r="AY718" s="824"/>
      <c r="AZ718" s="824"/>
    </row>
    <row r="719" spans="6:52" s="794" customFormat="1" ht="12">
      <c r="F719" s="795"/>
      <c r="G719" s="795"/>
      <c r="H719" s="795"/>
      <c r="I719" s="795"/>
      <c r="L719" s="795"/>
      <c r="M719" s="824"/>
      <c r="N719" s="800"/>
      <c r="O719" s="800"/>
      <c r="P719" s="800"/>
      <c r="Q719" s="800"/>
      <c r="R719" s="800"/>
      <c r="S719" s="801"/>
      <c r="T719" s="801"/>
      <c r="U719" s="801"/>
      <c r="V719" s="801"/>
      <c r="W719" s="801"/>
      <c r="X719" s="801"/>
      <c r="Y719" s="801"/>
      <c r="Z719" s="801"/>
      <c r="AA719" s="801"/>
      <c r="AB719" s="801"/>
      <c r="AC719" s="824"/>
      <c r="AD719" s="824"/>
      <c r="AE719" s="824"/>
      <c r="AF719" s="824"/>
      <c r="AG719" s="824"/>
      <c r="AH719" s="824"/>
      <c r="AI719" s="824"/>
      <c r="AJ719" s="824"/>
      <c r="AK719" s="824"/>
      <c r="AL719" s="824"/>
      <c r="AM719" s="824"/>
      <c r="AN719" s="824"/>
      <c r="AO719" s="824"/>
      <c r="AP719" s="824"/>
      <c r="AQ719" s="824"/>
      <c r="AR719" s="824"/>
      <c r="AS719" s="824"/>
      <c r="AT719" s="824"/>
      <c r="AU719" s="824"/>
      <c r="AV719" s="824"/>
      <c r="AW719" s="824"/>
      <c r="AX719" s="824"/>
      <c r="AY719" s="824"/>
      <c r="AZ719" s="824"/>
    </row>
    <row r="720" spans="6:52" s="794" customFormat="1" ht="12">
      <c r="F720" s="795"/>
      <c r="G720" s="795"/>
      <c r="H720" s="795"/>
      <c r="I720" s="795"/>
      <c r="L720" s="795"/>
      <c r="M720" s="824"/>
      <c r="N720" s="800"/>
      <c r="O720" s="800"/>
      <c r="P720" s="800"/>
      <c r="Q720" s="800"/>
      <c r="R720" s="800"/>
      <c r="S720" s="801"/>
      <c r="T720" s="801"/>
      <c r="U720" s="801"/>
      <c r="V720" s="801"/>
      <c r="W720" s="801"/>
      <c r="X720" s="801"/>
      <c r="Y720" s="801"/>
      <c r="Z720" s="801"/>
      <c r="AA720" s="801"/>
      <c r="AB720" s="801"/>
      <c r="AC720" s="824"/>
      <c r="AD720" s="824"/>
      <c r="AE720" s="824"/>
      <c r="AF720" s="824"/>
      <c r="AG720" s="824"/>
      <c r="AH720" s="824"/>
      <c r="AI720" s="824"/>
      <c r="AJ720" s="824"/>
      <c r="AK720" s="824"/>
      <c r="AL720" s="824"/>
      <c r="AM720" s="824"/>
      <c r="AN720" s="824"/>
      <c r="AO720" s="824"/>
      <c r="AP720" s="824"/>
      <c r="AQ720" s="824"/>
      <c r="AR720" s="824"/>
      <c r="AS720" s="824"/>
      <c r="AT720" s="824"/>
      <c r="AU720" s="824"/>
      <c r="AV720" s="824"/>
      <c r="AW720" s="824"/>
      <c r="AX720" s="824"/>
      <c r="AY720" s="824"/>
      <c r="AZ720" s="824"/>
    </row>
    <row r="721" spans="6:52" s="794" customFormat="1" ht="12">
      <c r="F721" s="795"/>
      <c r="G721" s="795"/>
      <c r="H721" s="795"/>
      <c r="I721" s="795"/>
      <c r="L721" s="795"/>
      <c r="M721" s="824"/>
      <c r="N721" s="800"/>
      <c r="O721" s="800"/>
      <c r="P721" s="800"/>
      <c r="Q721" s="800"/>
      <c r="R721" s="800"/>
      <c r="S721" s="801"/>
      <c r="T721" s="801"/>
      <c r="U721" s="801"/>
      <c r="V721" s="801"/>
      <c r="W721" s="801"/>
      <c r="X721" s="801"/>
      <c r="Y721" s="801"/>
      <c r="Z721" s="801"/>
      <c r="AA721" s="801"/>
      <c r="AB721" s="801"/>
      <c r="AC721" s="824"/>
      <c r="AD721" s="824"/>
      <c r="AE721" s="824"/>
      <c r="AF721" s="824"/>
      <c r="AG721" s="824"/>
      <c r="AH721" s="824"/>
      <c r="AI721" s="824"/>
      <c r="AJ721" s="824"/>
      <c r="AK721" s="824"/>
      <c r="AL721" s="824"/>
      <c r="AM721" s="824"/>
      <c r="AN721" s="824"/>
      <c r="AO721" s="824"/>
      <c r="AP721" s="824"/>
      <c r="AQ721" s="824"/>
      <c r="AR721" s="824"/>
      <c r="AS721" s="824"/>
      <c r="AT721" s="824"/>
      <c r="AU721" s="824"/>
      <c r="AV721" s="824"/>
      <c r="AW721" s="824"/>
      <c r="AX721" s="824"/>
      <c r="AY721" s="824"/>
      <c r="AZ721" s="824"/>
    </row>
    <row r="722" spans="6:52" s="794" customFormat="1" ht="12">
      <c r="F722" s="795"/>
      <c r="G722" s="795"/>
      <c r="H722" s="795"/>
      <c r="I722" s="795"/>
      <c r="L722" s="795"/>
      <c r="M722" s="824"/>
      <c r="N722" s="800"/>
      <c r="O722" s="800"/>
      <c r="P722" s="800"/>
      <c r="Q722" s="800"/>
      <c r="R722" s="800"/>
      <c r="S722" s="801"/>
      <c r="T722" s="801"/>
      <c r="U722" s="801"/>
      <c r="V722" s="801"/>
      <c r="W722" s="801"/>
      <c r="X722" s="801"/>
      <c r="Y722" s="801"/>
      <c r="Z722" s="801"/>
      <c r="AA722" s="801"/>
      <c r="AB722" s="801"/>
      <c r="AC722" s="824"/>
      <c r="AD722" s="824"/>
      <c r="AE722" s="824"/>
      <c r="AF722" s="824"/>
      <c r="AG722" s="824"/>
      <c r="AH722" s="824"/>
      <c r="AI722" s="824"/>
      <c r="AJ722" s="824"/>
      <c r="AK722" s="824"/>
      <c r="AL722" s="824"/>
      <c r="AM722" s="824"/>
      <c r="AN722" s="824"/>
      <c r="AO722" s="824"/>
      <c r="AP722" s="824"/>
      <c r="AQ722" s="824"/>
      <c r="AR722" s="824"/>
      <c r="AS722" s="824"/>
      <c r="AT722" s="824"/>
      <c r="AU722" s="824"/>
      <c r="AV722" s="824"/>
      <c r="AW722" s="824"/>
      <c r="AX722" s="824"/>
      <c r="AY722" s="824"/>
      <c r="AZ722" s="824"/>
    </row>
    <row r="723" spans="6:52" s="794" customFormat="1" ht="12">
      <c r="F723" s="795"/>
      <c r="G723" s="795"/>
      <c r="H723" s="795"/>
      <c r="I723" s="795"/>
      <c r="L723" s="795"/>
      <c r="M723" s="824"/>
      <c r="N723" s="800"/>
      <c r="O723" s="800"/>
      <c r="P723" s="800"/>
      <c r="Q723" s="800"/>
      <c r="R723" s="800"/>
      <c r="S723" s="801"/>
      <c r="T723" s="801"/>
      <c r="U723" s="801"/>
      <c r="V723" s="801"/>
      <c r="W723" s="801"/>
      <c r="X723" s="801"/>
      <c r="Y723" s="801"/>
      <c r="Z723" s="801"/>
      <c r="AA723" s="801"/>
      <c r="AB723" s="801"/>
      <c r="AC723" s="824"/>
      <c r="AD723" s="824"/>
      <c r="AE723" s="824"/>
      <c r="AF723" s="824"/>
      <c r="AG723" s="824"/>
      <c r="AH723" s="824"/>
      <c r="AI723" s="824"/>
      <c r="AJ723" s="824"/>
      <c r="AK723" s="824"/>
      <c r="AL723" s="824"/>
      <c r="AM723" s="824"/>
      <c r="AN723" s="824"/>
      <c r="AO723" s="824"/>
      <c r="AP723" s="824"/>
      <c r="AQ723" s="824"/>
      <c r="AR723" s="824"/>
      <c r="AS723" s="824"/>
      <c r="AT723" s="824"/>
      <c r="AU723" s="824"/>
      <c r="AV723" s="824"/>
      <c r="AW723" s="824"/>
      <c r="AX723" s="824"/>
      <c r="AY723" s="824"/>
      <c r="AZ723" s="824"/>
    </row>
    <row r="724" spans="6:52" s="794" customFormat="1" ht="12">
      <c r="F724" s="795"/>
      <c r="G724" s="795"/>
      <c r="H724" s="795"/>
      <c r="I724" s="795"/>
      <c r="L724" s="795"/>
      <c r="M724" s="824"/>
      <c r="N724" s="800"/>
      <c r="O724" s="800"/>
      <c r="P724" s="800"/>
      <c r="Q724" s="800"/>
      <c r="R724" s="800"/>
      <c r="S724" s="801"/>
      <c r="T724" s="801"/>
      <c r="U724" s="801"/>
      <c r="V724" s="801"/>
      <c r="W724" s="801"/>
      <c r="X724" s="801"/>
      <c r="Y724" s="801"/>
      <c r="Z724" s="801"/>
      <c r="AA724" s="801"/>
      <c r="AB724" s="801"/>
      <c r="AC724" s="824"/>
      <c r="AD724" s="824"/>
      <c r="AE724" s="824"/>
      <c r="AF724" s="824"/>
      <c r="AG724" s="824"/>
      <c r="AH724" s="824"/>
      <c r="AI724" s="824"/>
      <c r="AJ724" s="824"/>
      <c r="AK724" s="824"/>
      <c r="AL724" s="824"/>
      <c r="AM724" s="824"/>
      <c r="AN724" s="824"/>
      <c r="AO724" s="824"/>
      <c r="AP724" s="824"/>
      <c r="AQ724" s="824"/>
      <c r="AR724" s="824"/>
      <c r="AS724" s="824"/>
      <c r="AT724" s="824"/>
      <c r="AU724" s="824"/>
      <c r="AV724" s="824"/>
      <c r="AW724" s="824"/>
      <c r="AX724" s="824"/>
      <c r="AY724" s="824"/>
      <c r="AZ724" s="824"/>
    </row>
    <row r="725" spans="6:52" s="794" customFormat="1" ht="12">
      <c r="F725" s="795"/>
      <c r="G725" s="795"/>
      <c r="H725" s="795"/>
      <c r="I725" s="795"/>
      <c r="L725" s="795"/>
      <c r="M725" s="824"/>
      <c r="N725" s="800"/>
      <c r="O725" s="800"/>
      <c r="P725" s="800"/>
      <c r="Q725" s="800"/>
      <c r="R725" s="800"/>
      <c r="S725" s="801"/>
      <c r="T725" s="801"/>
      <c r="U725" s="801"/>
      <c r="V725" s="801"/>
      <c r="W725" s="801"/>
      <c r="X725" s="801"/>
      <c r="Y725" s="801"/>
      <c r="Z725" s="801"/>
      <c r="AA725" s="801"/>
      <c r="AB725" s="801"/>
      <c r="AC725" s="824"/>
      <c r="AD725" s="824"/>
      <c r="AE725" s="824"/>
      <c r="AF725" s="824"/>
      <c r="AG725" s="824"/>
      <c r="AH725" s="824"/>
      <c r="AI725" s="824"/>
      <c r="AJ725" s="824"/>
      <c r="AK725" s="824"/>
      <c r="AL725" s="824"/>
      <c r="AM725" s="824"/>
      <c r="AN725" s="824"/>
      <c r="AO725" s="824"/>
      <c r="AP725" s="824"/>
      <c r="AQ725" s="824"/>
      <c r="AR725" s="824"/>
      <c r="AS725" s="824"/>
      <c r="AT725" s="824"/>
      <c r="AU725" s="824"/>
      <c r="AV725" s="824"/>
      <c r="AW725" s="824"/>
      <c r="AX725" s="824"/>
      <c r="AY725" s="824"/>
      <c r="AZ725" s="824"/>
    </row>
    <row r="726" spans="6:52" s="794" customFormat="1" ht="12">
      <c r="F726" s="795"/>
      <c r="G726" s="795"/>
      <c r="H726" s="795"/>
      <c r="I726" s="795"/>
      <c r="L726" s="795"/>
      <c r="M726" s="824"/>
      <c r="N726" s="800"/>
      <c r="O726" s="800"/>
      <c r="P726" s="800"/>
      <c r="Q726" s="800"/>
      <c r="R726" s="800"/>
      <c r="S726" s="801"/>
      <c r="T726" s="801"/>
      <c r="U726" s="801"/>
      <c r="V726" s="801"/>
      <c r="W726" s="801"/>
      <c r="X726" s="801"/>
      <c r="Y726" s="801"/>
      <c r="Z726" s="801"/>
      <c r="AA726" s="801"/>
      <c r="AB726" s="801"/>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4"/>
      <c r="AY726" s="824"/>
      <c r="AZ726" s="824"/>
    </row>
    <row r="727" spans="6:52" s="794" customFormat="1" ht="12">
      <c r="F727" s="795"/>
      <c r="G727" s="795"/>
      <c r="H727" s="795"/>
      <c r="I727" s="795"/>
      <c r="L727" s="795"/>
      <c r="M727" s="824"/>
      <c r="N727" s="800"/>
      <c r="O727" s="800"/>
      <c r="P727" s="800"/>
      <c r="Q727" s="800"/>
      <c r="R727" s="800"/>
      <c r="S727" s="801"/>
      <c r="T727" s="801"/>
      <c r="U727" s="801"/>
      <c r="V727" s="801"/>
      <c r="W727" s="801"/>
      <c r="X727" s="801"/>
      <c r="Y727" s="801"/>
      <c r="Z727" s="801"/>
      <c r="AA727" s="801"/>
      <c r="AB727" s="801"/>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4"/>
      <c r="AY727" s="824"/>
      <c r="AZ727" s="824"/>
    </row>
    <row r="728" spans="6:52" s="794" customFormat="1" ht="12">
      <c r="F728" s="795"/>
      <c r="G728" s="795"/>
      <c r="H728" s="795"/>
      <c r="I728" s="795"/>
      <c r="L728" s="795"/>
      <c r="M728" s="824"/>
      <c r="N728" s="800"/>
      <c r="O728" s="800"/>
      <c r="P728" s="800"/>
      <c r="Q728" s="800"/>
      <c r="R728" s="800"/>
      <c r="S728" s="801"/>
      <c r="T728" s="801"/>
      <c r="U728" s="801"/>
      <c r="V728" s="801"/>
      <c r="W728" s="801"/>
      <c r="X728" s="801"/>
      <c r="Y728" s="801"/>
      <c r="Z728" s="801"/>
      <c r="AA728" s="801"/>
      <c r="AB728" s="801"/>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4"/>
      <c r="AY728" s="824"/>
      <c r="AZ728" s="824"/>
    </row>
    <row r="729" spans="6:52" s="794" customFormat="1" ht="12">
      <c r="F729" s="795"/>
      <c r="G729" s="795"/>
      <c r="H729" s="795"/>
      <c r="I729" s="795"/>
      <c r="L729" s="795"/>
      <c r="M729" s="824"/>
      <c r="N729" s="800"/>
      <c r="O729" s="800"/>
      <c r="P729" s="800"/>
      <c r="Q729" s="800"/>
      <c r="R729" s="800"/>
      <c r="S729" s="801"/>
      <c r="T729" s="801"/>
      <c r="U729" s="801"/>
      <c r="V729" s="801"/>
      <c r="W729" s="801"/>
      <c r="X729" s="801"/>
      <c r="Y729" s="801"/>
      <c r="Z729" s="801"/>
      <c r="AA729" s="801"/>
      <c r="AB729" s="801"/>
      <c r="AC729" s="824"/>
      <c r="AD729" s="824"/>
      <c r="AE729" s="824"/>
      <c r="AF729" s="824"/>
      <c r="AG729" s="824"/>
      <c r="AH729" s="824"/>
      <c r="AI729" s="824"/>
      <c r="AJ729" s="824"/>
      <c r="AK729" s="824"/>
      <c r="AL729" s="824"/>
      <c r="AM729" s="824"/>
      <c r="AN729" s="824"/>
      <c r="AO729" s="824"/>
      <c r="AP729" s="824"/>
      <c r="AQ729" s="824"/>
      <c r="AR729" s="824"/>
      <c r="AS729" s="824"/>
      <c r="AT729" s="824"/>
      <c r="AU729" s="824"/>
      <c r="AV729" s="824"/>
      <c r="AW729" s="824"/>
      <c r="AX729" s="824"/>
      <c r="AY729" s="824"/>
      <c r="AZ729" s="824"/>
    </row>
    <row r="730" spans="6:52" s="794" customFormat="1" ht="12">
      <c r="F730" s="795"/>
      <c r="G730" s="795"/>
      <c r="H730" s="795"/>
      <c r="I730" s="795"/>
      <c r="L730" s="795"/>
      <c r="M730" s="824"/>
      <c r="N730" s="800"/>
      <c r="O730" s="800"/>
      <c r="P730" s="800"/>
      <c r="Q730" s="800"/>
      <c r="R730" s="800"/>
      <c r="S730" s="801"/>
      <c r="T730" s="801"/>
      <c r="U730" s="801"/>
      <c r="V730" s="801"/>
      <c r="W730" s="801"/>
      <c r="X730" s="801"/>
      <c r="Y730" s="801"/>
      <c r="Z730" s="801"/>
      <c r="AA730" s="801"/>
      <c r="AB730" s="801"/>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4"/>
      <c r="AY730" s="824"/>
      <c r="AZ730" s="824"/>
    </row>
    <row r="731" spans="6:52" s="794" customFormat="1" ht="12">
      <c r="F731" s="795"/>
      <c r="G731" s="795"/>
      <c r="H731" s="795"/>
      <c r="I731" s="795"/>
      <c r="L731" s="795"/>
      <c r="M731" s="824"/>
      <c r="N731" s="800"/>
      <c r="O731" s="800"/>
      <c r="P731" s="800"/>
      <c r="Q731" s="800"/>
      <c r="R731" s="800"/>
      <c r="S731" s="801"/>
      <c r="T731" s="801"/>
      <c r="U731" s="801"/>
      <c r="V731" s="801"/>
      <c r="W731" s="801"/>
      <c r="X731" s="801"/>
      <c r="Y731" s="801"/>
      <c r="Z731" s="801"/>
      <c r="AA731" s="801"/>
      <c r="AB731" s="801"/>
      <c r="AC731" s="824"/>
      <c r="AD731" s="824"/>
      <c r="AE731" s="824"/>
      <c r="AF731" s="824"/>
      <c r="AG731" s="824"/>
      <c r="AH731" s="824"/>
      <c r="AI731" s="824"/>
      <c r="AJ731" s="824"/>
      <c r="AK731" s="824"/>
      <c r="AL731" s="824"/>
      <c r="AM731" s="824"/>
      <c r="AN731" s="824"/>
      <c r="AO731" s="824"/>
      <c r="AP731" s="824"/>
      <c r="AQ731" s="824"/>
      <c r="AR731" s="824"/>
      <c r="AS731" s="824"/>
      <c r="AT731" s="824"/>
      <c r="AU731" s="824"/>
      <c r="AV731" s="824"/>
      <c r="AW731" s="824"/>
      <c r="AX731" s="824"/>
      <c r="AY731" s="824"/>
      <c r="AZ731" s="824"/>
    </row>
    <row r="732" spans="6:52" s="794" customFormat="1" ht="12">
      <c r="F732" s="795"/>
      <c r="G732" s="795"/>
      <c r="H732" s="795"/>
      <c r="I732" s="795"/>
      <c r="L732" s="795"/>
      <c r="M732" s="824"/>
      <c r="N732" s="800"/>
      <c r="O732" s="800"/>
      <c r="P732" s="800"/>
      <c r="Q732" s="800"/>
      <c r="R732" s="800"/>
      <c r="S732" s="801"/>
      <c r="T732" s="801"/>
      <c r="U732" s="801"/>
      <c r="V732" s="801"/>
      <c r="W732" s="801"/>
      <c r="X732" s="801"/>
      <c r="Y732" s="801"/>
      <c r="Z732" s="801"/>
      <c r="AA732" s="801"/>
      <c r="AB732" s="801"/>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4"/>
      <c r="AY732" s="824"/>
      <c r="AZ732" s="824"/>
    </row>
    <row r="733" spans="6:52" s="794" customFormat="1" ht="12">
      <c r="F733" s="795"/>
      <c r="G733" s="795"/>
      <c r="H733" s="795"/>
      <c r="I733" s="795"/>
      <c r="L733" s="795"/>
      <c r="M733" s="824"/>
      <c r="N733" s="800"/>
      <c r="O733" s="800"/>
      <c r="P733" s="800"/>
      <c r="Q733" s="800"/>
      <c r="R733" s="800"/>
      <c r="S733" s="801"/>
      <c r="T733" s="801"/>
      <c r="U733" s="801"/>
      <c r="V733" s="801"/>
      <c r="W733" s="801"/>
      <c r="X733" s="801"/>
      <c r="Y733" s="801"/>
      <c r="Z733" s="801"/>
      <c r="AA733" s="801"/>
      <c r="AB733" s="801"/>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4"/>
      <c r="AY733" s="824"/>
      <c r="AZ733" s="824"/>
    </row>
    <row r="734" spans="6:52" s="794" customFormat="1" ht="12">
      <c r="F734" s="795"/>
      <c r="G734" s="795"/>
      <c r="H734" s="795"/>
      <c r="I734" s="795"/>
      <c r="L734" s="795"/>
      <c r="M734" s="824"/>
      <c r="N734" s="800"/>
      <c r="O734" s="800"/>
      <c r="P734" s="800"/>
      <c r="Q734" s="800"/>
      <c r="R734" s="800"/>
      <c r="S734" s="801"/>
      <c r="T734" s="801"/>
      <c r="U734" s="801"/>
      <c r="V734" s="801"/>
      <c r="W734" s="801"/>
      <c r="X734" s="801"/>
      <c r="Y734" s="801"/>
      <c r="Z734" s="801"/>
      <c r="AA734" s="801"/>
      <c r="AB734" s="801"/>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4"/>
      <c r="AY734" s="824"/>
      <c r="AZ734" s="824"/>
    </row>
    <row r="735" spans="6:52" s="794" customFormat="1" ht="12">
      <c r="F735" s="795"/>
      <c r="G735" s="795"/>
      <c r="H735" s="795"/>
      <c r="I735" s="795"/>
      <c r="L735" s="795"/>
      <c r="M735" s="824"/>
      <c r="N735" s="800"/>
      <c r="O735" s="800"/>
      <c r="P735" s="800"/>
      <c r="Q735" s="800"/>
      <c r="R735" s="800"/>
      <c r="S735" s="801"/>
      <c r="T735" s="801"/>
      <c r="U735" s="801"/>
      <c r="V735" s="801"/>
      <c r="W735" s="801"/>
      <c r="X735" s="801"/>
      <c r="Y735" s="801"/>
      <c r="Z735" s="801"/>
      <c r="AA735" s="801"/>
      <c r="AB735" s="801"/>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4"/>
      <c r="AY735" s="824"/>
      <c r="AZ735" s="824"/>
    </row>
    <row r="736" spans="6:52" s="794" customFormat="1" ht="12">
      <c r="F736" s="795"/>
      <c r="G736" s="795"/>
      <c r="H736" s="795"/>
      <c r="I736" s="795"/>
      <c r="L736" s="795"/>
      <c r="M736" s="824"/>
      <c r="N736" s="800"/>
      <c r="O736" s="800"/>
      <c r="P736" s="800"/>
      <c r="Q736" s="800"/>
      <c r="R736" s="800"/>
      <c r="S736" s="801"/>
      <c r="T736" s="801"/>
      <c r="U736" s="801"/>
      <c r="V736" s="801"/>
      <c r="W736" s="801"/>
      <c r="X736" s="801"/>
      <c r="Y736" s="801"/>
      <c r="Z736" s="801"/>
      <c r="AA736" s="801"/>
      <c r="AB736" s="801"/>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4"/>
      <c r="AY736" s="824"/>
      <c r="AZ736" s="824"/>
    </row>
    <row r="737" spans="6:52" s="794" customFormat="1" ht="12">
      <c r="F737" s="795"/>
      <c r="G737" s="795"/>
      <c r="H737" s="795"/>
      <c r="I737" s="795"/>
      <c r="L737" s="795"/>
      <c r="M737" s="824"/>
      <c r="N737" s="800"/>
      <c r="O737" s="800"/>
      <c r="P737" s="800"/>
      <c r="Q737" s="800"/>
      <c r="R737" s="800"/>
      <c r="S737" s="801"/>
      <c r="T737" s="801"/>
      <c r="U737" s="801"/>
      <c r="V737" s="801"/>
      <c r="W737" s="801"/>
      <c r="X737" s="801"/>
      <c r="Y737" s="801"/>
      <c r="Z737" s="801"/>
      <c r="AA737" s="801"/>
      <c r="AB737" s="801"/>
      <c r="AC737" s="824"/>
      <c r="AD737" s="824"/>
      <c r="AE737" s="824"/>
      <c r="AF737" s="824"/>
      <c r="AG737" s="824"/>
      <c r="AH737" s="824"/>
      <c r="AI737" s="824"/>
      <c r="AJ737" s="824"/>
      <c r="AK737" s="824"/>
      <c r="AL737" s="824"/>
      <c r="AM737" s="824"/>
      <c r="AN737" s="824"/>
      <c r="AO737" s="824"/>
      <c r="AP737" s="824"/>
      <c r="AQ737" s="824"/>
      <c r="AR737" s="824"/>
      <c r="AS737" s="824"/>
      <c r="AT737" s="824"/>
      <c r="AU737" s="824"/>
      <c r="AV737" s="824"/>
      <c r="AW737" s="824"/>
      <c r="AX737" s="824"/>
      <c r="AY737" s="824"/>
      <c r="AZ737" s="824"/>
    </row>
    <row r="738" spans="6:52" s="794" customFormat="1" ht="12">
      <c r="F738" s="795"/>
      <c r="G738" s="795"/>
      <c r="H738" s="795"/>
      <c r="I738" s="795"/>
      <c r="L738" s="795"/>
      <c r="M738" s="824"/>
      <c r="N738" s="800"/>
      <c r="O738" s="800"/>
      <c r="P738" s="800"/>
      <c r="Q738" s="800"/>
      <c r="R738" s="800"/>
      <c r="S738" s="801"/>
      <c r="T738" s="801"/>
      <c r="U738" s="801"/>
      <c r="V738" s="801"/>
      <c r="W738" s="801"/>
      <c r="X738" s="801"/>
      <c r="Y738" s="801"/>
      <c r="Z738" s="801"/>
      <c r="AA738" s="801"/>
      <c r="AB738" s="801"/>
      <c r="AC738" s="824"/>
      <c r="AD738" s="824"/>
      <c r="AE738" s="824"/>
      <c r="AF738" s="824"/>
      <c r="AG738" s="824"/>
      <c r="AH738" s="824"/>
      <c r="AI738" s="824"/>
      <c r="AJ738" s="824"/>
      <c r="AK738" s="824"/>
      <c r="AL738" s="824"/>
      <c r="AM738" s="824"/>
      <c r="AN738" s="824"/>
      <c r="AO738" s="824"/>
      <c r="AP738" s="824"/>
      <c r="AQ738" s="824"/>
      <c r="AR738" s="824"/>
      <c r="AS738" s="824"/>
      <c r="AT738" s="824"/>
      <c r="AU738" s="824"/>
      <c r="AV738" s="824"/>
      <c r="AW738" s="824"/>
      <c r="AX738" s="824"/>
      <c r="AY738" s="824"/>
      <c r="AZ738" s="824"/>
    </row>
    <row r="739" spans="6:52" s="794" customFormat="1" ht="12">
      <c r="F739" s="795"/>
      <c r="G739" s="795"/>
      <c r="H739" s="795"/>
      <c r="I739" s="795"/>
      <c r="L739" s="795"/>
      <c r="M739" s="824"/>
      <c r="N739" s="800"/>
      <c r="O739" s="800"/>
      <c r="P739" s="800"/>
      <c r="Q739" s="800"/>
      <c r="R739" s="800"/>
      <c r="S739" s="801"/>
      <c r="T739" s="801"/>
      <c r="U739" s="801"/>
      <c r="V739" s="801"/>
      <c r="W739" s="801"/>
      <c r="X739" s="801"/>
      <c r="Y739" s="801"/>
      <c r="Z739" s="801"/>
      <c r="AA739" s="801"/>
      <c r="AB739" s="801"/>
      <c r="AC739" s="824"/>
      <c r="AD739" s="824"/>
      <c r="AE739" s="824"/>
      <c r="AF739" s="824"/>
      <c r="AG739" s="824"/>
      <c r="AH739" s="824"/>
      <c r="AI739" s="824"/>
      <c r="AJ739" s="824"/>
      <c r="AK739" s="824"/>
      <c r="AL739" s="824"/>
      <c r="AM739" s="824"/>
      <c r="AN739" s="824"/>
      <c r="AO739" s="824"/>
      <c r="AP739" s="824"/>
      <c r="AQ739" s="824"/>
      <c r="AR739" s="824"/>
      <c r="AS739" s="824"/>
      <c r="AT739" s="824"/>
      <c r="AU739" s="824"/>
      <c r="AV739" s="824"/>
      <c r="AW739" s="824"/>
      <c r="AX739" s="824"/>
      <c r="AY739" s="824"/>
      <c r="AZ739" s="824"/>
    </row>
    <row r="740" spans="6:52" s="794" customFormat="1" ht="12">
      <c r="F740" s="795"/>
      <c r="G740" s="795"/>
      <c r="H740" s="795"/>
      <c r="I740" s="795"/>
      <c r="L740" s="795"/>
      <c r="M740" s="824"/>
      <c r="N740" s="800"/>
      <c r="O740" s="800"/>
      <c r="P740" s="800"/>
      <c r="Q740" s="800"/>
      <c r="R740" s="800"/>
      <c r="S740" s="801"/>
      <c r="T740" s="801"/>
      <c r="U740" s="801"/>
      <c r="V740" s="801"/>
      <c r="W740" s="801"/>
      <c r="X740" s="801"/>
      <c r="Y740" s="801"/>
      <c r="Z740" s="801"/>
      <c r="AA740" s="801"/>
      <c r="AB740" s="801"/>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row>
    <row r="741" spans="6:52" s="794" customFormat="1" ht="12">
      <c r="F741" s="795"/>
      <c r="G741" s="795"/>
      <c r="H741" s="795"/>
      <c r="I741" s="795"/>
      <c r="L741" s="795"/>
      <c r="M741" s="824"/>
      <c r="N741" s="800"/>
      <c r="O741" s="800"/>
      <c r="P741" s="800"/>
      <c r="Q741" s="800"/>
      <c r="R741" s="800"/>
      <c r="S741" s="801"/>
      <c r="T741" s="801"/>
      <c r="U741" s="801"/>
      <c r="V741" s="801"/>
      <c r="W741" s="801"/>
      <c r="X741" s="801"/>
      <c r="Y741" s="801"/>
      <c r="Z741" s="801"/>
      <c r="AA741" s="801"/>
      <c r="AB741" s="801"/>
      <c r="AC741" s="824"/>
      <c r="AD741" s="824"/>
      <c r="AE741" s="824"/>
      <c r="AF741" s="824"/>
      <c r="AG741" s="824"/>
      <c r="AH741" s="824"/>
      <c r="AI741" s="824"/>
      <c r="AJ741" s="824"/>
      <c r="AK741" s="824"/>
      <c r="AL741" s="824"/>
      <c r="AM741" s="824"/>
      <c r="AN741" s="824"/>
      <c r="AO741" s="824"/>
      <c r="AP741" s="824"/>
      <c r="AQ741" s="824"/>
      <c r="AR741" s="824"/>
      <c r="AS741" s="824"/>
      <c r="AT741" s="824"/>
      <c r="AU741" s="824"/>
      <c r="AV741" s="824"/>
      <c r="AW741" s="824"/>
      <c r="AX741" s="824"/>
      <c r="AY741" s="824"/>
      <c r="AZ741" s="824"/>
    </row>
    <row r="742" spans="6:52" s="794" customFormat="1" ht="12">
      <c r="F742" s="795"/>
      <c r="G742" s="795"/>
      <c r="H742" s="795"/>
      <c r="I742" s="795"/>
      <c r="L742" s="795"/>
      <c r="M742" s="824"/>
      <c r="N742" s="800"/>
      <c r="O742" s="800"/>
      <c r="P742" s="800"/>
      <c r="Q742" s="800"/>
      <c r="R742" s="800"/>
      <c r="S742" s="801"/>
      <c r="T742" s="801"/>
      <c r="U742" s="801"/>
      <c r="V742" s="801"/>
      <c r="W742" s="801"/>
      <c r="X742" s="801"/>
      <c r="Y742" s="801"/>
      <c r="Z742" s="801"/>
      <c r="AA742" s="801"/>
      <c r="AB742" s="801"/>
      <c r="AC742" s="824"/>
      <c r="AD742" s="824"/>
      <c r="AE742" s="824"/>
      <c r="AF742" s="824"/>
      <c r="AG742" s="824"/>
      <c r="AH742" s="824"/>
      <c r="AI742" s="824"/>
      <c r="AJ742" s="824"/>
      <c r="AK742" s="824"/>
      <c r="AL742" s="824"/>
      <c r="AM742" s="824"/>
      <c r="AN742" s="824"/>
      <c r="AO742" s="824"/>
      <c r="AP742" s="824"/>
      <c r="AQ742" s="824"/>
      <c r="AR742" s="824"/>
      <c r="AS742" s="824"/>
      <c r="AT742" s="824"/>
      <c r="AU742" s="824"/>
      <c r="AV742" s="824"/>
      <c r="AW742" s="824"/>
      <c r="AX742" s="824"/>
      <c r="AY742" s="824"/>
      <c r="AZ742" s="824"/>
    </row>
    <row r="743" spans="6:52" s="794" customFormat="1" ht="12">
      <c r="F743" s="795"/>
      <c r="G743" s="795"/>
      <c r="H743" s="795"/>
      <c r="I743" s="795"/>
      <c r="L743" s="795"/>
      <c r="M743" s="824"/>
      <c r="N743" s="800"/>
      <c r="O743" s="800"/>
      <c r="P743" s="800"/>
      <c r="Q743" s="800"/>
      <c r="R743" s="800"/>
      <c r="S743" s="801"/>
      <c r="T743" s="801"/>
      <c r="U743" s="801"/>
      <c r="V743" s="801"/>
      <c r="W743" s="801"/>
      <c r="X743" s="801"/>
      <c r="Y743" s="801"/>
      <c r="Z743" s="801"/>
      <c r="AA743" s="801"/>
      <c r="AB743" s="801"/>
      <c r="AC743" s="824"/>
      <c r="AD743" s="824"/>
      <c r="AE743" s="824"/>
      <c r="AF743" s="824"/>
      <c r="AG743" s="824"/>
      <c r="AH743" s="824"/>
      <c r="AI743" s="824"/>
      <c r="AJ743" s="824"/>
      <c r="AK743" s="824"/>
      <c r="AL743" s="824"/>
      <c r="AM743" s="824"/>
      <c r="AN743" s="824"/>
      <c r="AO743" s="824"/>
      <c r="AP743" s="824"/>
      <c r="AQ743" s="824"/>
      <c r="AR743" s="824"/>
      <c r="AS743" s="824"/>
      <c r="AT743" s="824"/>
      <c r="AU743" s="824"/>
      <c r="AV743" s="824"/>
      <c r="AW743" s="824"/>
      <c r="AX743" s="824"/>
      <c r="AY743" s="824"/>
      <c r="AZ743" s="824"/>
    </row>
    <row r="744" spans="6:52" s="794" customFormat="1" ht="12">
      <c r="F744" s="795"/>
      <c r="G744" s="795"/>
      <c r="H744" s="795"/>
      <c r="I744" s="795"/>
      <c r="L744" s="795"/>
      <c r="M744" s="824"/>
      <c r="N744" s="800"/>
      <c r="O744" s="800"/>
      <c r="P744" s="800"/>
      <c r="Q744" s="800"/>
      <c r="R744" s="800"/>
      <c r="S744" s="801"/>
      <c r="T744" s="801"/>
      <c r="U744" s="801"/>
      <c r="V744" s="801"/>
      <c r="W744" s="801"/>
      <c r="X744" s="801"/>
      <c r="Y744" s="801"/>
      <c r="Z744" s="801"/>
      <c r="AA744" s="801"/>
      <c r="AB744" s="801"/>
      <c r="AC744" s="824"/>
      <c r="AD744" s="824"/>
      <c r="AE744" s="824"/>
      <c r="AF744" s="824"/>
      <c r="AG744" s="824"/>
      <c r="AH744" s="824"/>
      <c r="AI744" s="824"/>
      <c r="AJ744" s="824"/>
      <c r="AK744" s="824"/>
      <c r="AL744" s="824"/>
      <c r="AM744" s="824"/>
      <c r="AN744" s="824"/>
      <c r="AO744" s="824"/>
      <c r="AP744" s="824"/>
      <c r="AQ744" s="824"/>
      <c r="AR744" s="824"/>
      <c r="AS744" s="824"/>
      <c r="AT744" s="824"/>
      <c r="AU744" s="824"/>
      <c r="AV744" s="824"/>
      <c r="AW744" s="824"/>
      <c r="AX744" s="824"/>
      <c r="AY744" s="824"/>
      <c r="AZ744" s="824"/>
    </row>
    <row r="745" spans="6:52" s="794" customFormat="1" ht="12">
      <c r="F745" s="795"/>
      <c r="G745" s="795"/>
      <c r="H745" s="795"/>
      <c r="I745" s="795"/>
      <c r="L745" s="795"/>
      <c r="M745" s="824"/>
      <c r="N745" s="800"/>
      <c r="O745" s="800"/>
      <c r="P745" s="800"/>
      <c r="Q745" s="800"/>
      <c r="R745" s="800"/>
      <c r="S745" s="801"/>
      <c r="T745" s="801"/>
      <c r="U745" s="801"/>
      <c r="V745" s="801"/>
      <c r="W745" s="801"/>
      <c r="X745" s="801"/>
      <c r="Y745" s="801"/>
      <c r="Z745" s="801"/>
      <c r="AA745" s="801"/>
      <c r="AB745" s="801"/>
      <c r="AC745" s="824"/>
      <c r="AD745" s="824"/>
      <c r="AE745" s="824"/>
      <c r="AF745" s="824"/>
      <c r="AG745" s="824"/>
      <c r="AH745" s="824"/>
      <c r="AI745" s="824"/>
      <c r="AJ745" s="824"/>
      <c r="AK745" s="824"/>
      <c r="AL745" s="824"/>
      <c r="AM745" s="824"/>
      <c r="AN745" s="824"/>
      <c r="AO745" s="824"/>
      <c r="AP745" s="824"/>
      <c r="AQ745" s="824"/>
      <c r="AR745" s="824"/>
      <c r="AS745" s="824"/>
      <c r="AT745" s="824"/>
      <c r="AU745" s="824"/>
      <c r="AV745" s="824"/>
      <c r="AW745" s="824"/>
      <c r="AX745" s="824"/>
      <c r="AY745" s="824"/>
      <c r="AZ745" s="824"/>
    </row>
    <row r="746" spans="6:52" s="794" customFormat="1" ht="12">
      <c r="F746" s="795"/>
      <c r="G746" s="795"/>
      <c r="H746" s="795"/>
      <c r="I746" s="795"/>
      <c r="L746" s="795"/>
      <c r="M746" s="824"/>
      <c r="N746" s="800"/>
      <c r="O746" s="800"/>
      <c r="P746" s="800"/>
      <c r="Q746" s="800"/>
      <c r="R746" s="800"/>
      <c r="S746" s="801"/>
      <c r="T746" s="801"/>
      <c r="U746" s="801"/>
      <c r="V746" s="801"/>
      <c r="W746" s="801"/>
      <c r="X746" s="801"/>
      <c r="Y746" s="801"/>
      <c r="Z746" s="801"/>
      <c r="AA746" s="801"/>
      <c r="AB746" s="801"/>
      <c r="AC746" s="824"/>
      <c r="AD746" s="824"/>
      <c r="AE746" s="824"/>
      <c r="AF746" s="824"/>
      <c r="AG746" s="824"/>
      <c r="AH746" s="824"/>
      <c r="AI746" s="824"/>
      <c r="AJ746" s="824"/>
      <c r="AK746" s="824"/>
      <c r="AL746" s="824"/>
      <c r="AM746" s="824"/>
      <c r="AN746" s="824"/>
      <c r="AO746" s="824"/>
      <c r="AP746" s="824"/>
      <c r="AQ746" s="824"/>
      <c r="AR746" s="824"/>
      <c r="AS746" s="824"/>
      <c r="AT746" s="824"/>
      <c r="AU746" s="824"/>
      <c r="AV746" s="824"/>
      <c r="AW746" s="824"/>
      <c r="AX746" s="824"/>
      <c r="AY746" s="824"/>
      <c r="AZ746" s="824"/>
    </row>
    <row r="747" spans="6:52" s="794" customFormat="1" ht="12">
      <c r="F747" s="795"/>
      <c r="G747" s="795"/>
      <c r="H747" s="795"/>
      <c r="I747" s="795"/>
      <c r="L747" s="795"/>
      <c r="M747" s="824"/>
      <c r="N747" s="800"/>
      <c r="O747" s="800"/>
      <c r="P747" s="800"/>
      <c r="Q747" s="800"/>
      <c r="R747" s="800"/>
      <c r="S747" s="801"/>
      <c r="T747" s="801"/>
      <c r="U747" s="801"/>
      <c r="V747" s="801"/>
      <c r="W747" s="801"/>
      <c r="X747" s="801"/>
      <c r="Y747" s="801"/>
      <c r="Z747" s="801"/>
      <c r="AA747" s="801"/>
      <c r="AB747" s="801"/>
      <c r="AC747" s="824"/>
      <c r="AD747" s="824"/>
      <c r="AE747" s="824"/>
      <c r="AF747" s="824"/>
      <c r="AG747" s="824"/>
      <c r="AH747" s="824"/>
      <c r="AI747" s="824"/>
      <c r="AJ747" s="824"/>
      <c r="AK747" s="824"/>
      <c r="AL747" s="824"/>
      <c r="AM747" s="824"/>
      <c r="AN747" s="824"/>
      <c r="AO747" s="824"/>
      <c r="AP747" s="824"/>
      <c r="AQ747" s="824"/>
      <c r="AR747" s="824"/>
      <c r="AS747" s="824"/>
      <c r="AT747" s="824"/>
      <c r="AU747" s="824"/>
      <c r="AV747" s="824"/>
      <c r="AW747" s="824"/>
      <c r="AX747" s="824"/>
      <c r="AY747" s="824"/>
      <c r="AZ747" s="824"/>
    </row>
    <row r="748" spans="6:52" s="794" customFormat="1" ht="12">
      <c r="F748" s="795"/>
      <c r="G748" s="795"/>
      <c r="H748" s="795"/>
      <c r="I748" s="795"/>
      <c r="L748" s="795"/>
      <c r="M748" s="824"/>
      <c r="N748" s="800"/>
      <c r="O748" s="800"/>
      <c r="P748" s="800"/>
      <c r="Q748" s="800"/>
      <c r="R748" s="800"/>
      <c r="S748" s="801"/>
      <c r="T748" s="801"/>
      <c r="U748" s="801"/>
      <c r="V748" s="801"/>
      <c r="W748" s="801"/>
      <c r="X748" s="801"/>
      <c r="Y748" s="801"/>
      <c r="Z748" s="801"/>
      <c r="AA748" s="801"/>
      <c r="AB748" s="801"/>
      <c r="AC748" s="824"/>
      <c r="AD748" s="824"/>
      <c r="AE748" s="824"/>
      <c r="AF748" s="824"/>
      <c r="AG748" s="824"/>
      <c r="AH748" s="824"/>
      <c r="AI748" s="824"/>
      <c r="AJ748" s="824"/>
      <c r="AK748" s="824"/>
      <c r="AL748" s="824"/>
      <c r="AM748" s="824"/>
      <c r="AN748" s="824"/>
      <c r="AO748" s="824"/>
      <c r="AP748" s="824"/>
      <c r="AQ748" s="824"/>
      <c r="AR748" s="824"/>
      <c r="AS748" s="824"/>
      <c r="AT748" s="824"/>
      <c r="AU748" s="824"/>
      <c r="AV748" s="824"/>
      <c r="AW748" s="824"/>
      <c r="AX748" s="824"/>
      <c r="AY748" s="824"/>
      <c r="AZ748" s="824"/>
    </row>
    <row r="749" spans="6:52" s="794" customFormat="1" ht="12">
      <c r="F749" s="795"/>
      <c r="G749" s="795"/>
      <c r="H749" s="795"/>
      <c r="I749" s="795"/>
      <c r="L749" s="795"/>
      <c r="M749" s="824"/>
      <c r="N749" s="800"/>
      <c r="O749" s="800"/>
      <c r="P749" s="800"/>
      <c r="Q749" s="800"/>
      <c r="R749" s="800"/>
      <c r="S749" s="801"/>
      <c r="T749" s="801"/>
      <c r="U749" s="801"/>
      <c r="V749" s="801"/>
      <c r="W749" s="801"/>
      <c r="X749" s="801"/>
      <c r="Y749" s="801"/>
      <c r="Z749" s="801"/>
      <c r="AA749" s="801"/>
      <c r="AB749" s="801"/>
      <c r="AC749" s="824"/>
      <c r="AD749" s="824"/>
      <c r="AE749" s="824"/>
      <c r="AF749" s="824"/>
      <c r="AG749" s="824"/>
      <c r="AH749" s="824"/>
      <c r="AI749" s="824"/>
      <c r="AJ749" s="824"/>
      <c r="AK749" s="824"/>
      <c r="AL749" s="824"/>
      <c r="AM749" s="824"/>
      <c r="AN749" s="824"/>
      <c r="AO749" s="824"/>
      <c r="AP749" s="824"/>
      <c r="AQ749" s="824"/>
      <c r="AR749" s="824"/>
      <c r="AS749" s="824"/>
      <c r="AT749" s="824"/>
      <c r="AU749" s="824"/>
      <c r="AV749" s="824"/>
      <c r="AW749" s="824"/>
      <c r="AX749" s="824"/>
      <c r="AY749" s="824"/>
      <c r="AZ749" s="824"/>
    </row>
    <row r="750" spans="6:52" s="794" customFormat="1" ht="12">
      <c r="F750" s="795"/>
      <c r="G750" s="795"/>
      <c r="H750" s="795"/>
      <c r="I750" s="795"/>
      <c r="L750" s="795"/>
      <c r="M750" s="824"/>
      <c r="N750" s="800"/>
      <c r="O750" s="800"/>
      <c r="P750" s="800"/>
      <c r="Q750" s="800"/>
      <c r="R750" s="800"/>
      <c r="S750" s="801"/>
      <c r="T750" s="801"/>
      <c r="U750" s="801"/>
      <c r="V750" s="801"/>
      <c r="W750" s="801"/>
      <c r="X750" s="801"/>
      <c r="Y750" s="801"/>
      <c r="Z750" s="801"/>
      <c r="AA750" s="801"/>
      <c r="AB750" s="801"/>
      <c r="AC750" s="824"/>
      <c r="AD750" s="824"/>
      <c r="AE750" s="824"/>
      <c r="AF750" s="824"/>
      <c r="AG750" s="824"/>
      <c r="AH750" s="824"/>
      <c r="AI750" s="824"/>
      <c r="AJ750" s="824"/>
      <c r="AK750" s="824"/>
      <c r="AL750" s="824"/>
      <c r="AM750" s="824"/>
      <c r="AN750" s="824"/>
      <c r="AO750" s="824"/>
      <c r="AP750" s="824"/>
      <c r="AQ750" s="824"/>
      <c r="AR750" s="824"/>
      <c r="AS750" s="824"/>
      <c r="AT750" s="824"/>
      <c r="AU750" s="824"/>
      <c r="AV750" s="824"/>
      <c r="AW750" s="824"/>
      <c r="AX750" s="824"/>
      <c r="AY750" s="824"/>
      <c r="AZ750" s="824"/>
    </row>
    <row r="751" spans="6:52" s="794" customFormat="1" ht="12">
      <c r="F751" s="795"/>
      <c r="G751" s="795"/>
      <c r="H751" s="795"/>
      <c r="I751" s="795"/>
      <c r="L751" s="795"/>
      <c r="M751" s="824"/>
      <c r="N751" s="800"/>
      <c r="O751" s="800"/>
      <c r="P751" s="800"/>
      <c r="Q751" s="800"/>
      <c r="R751" s="800"/>
      <c r="S751" s="801"/>
      <c r="T751" s="801"/>
      <c r="U751" s="801"/>
      <c r="V751" s="801"/>
      <c r="W751" s="801"/>
      <c r="X751" s="801"/>
      <c r="Y751" s="801"/>
      <c r="Z751" s="801"/>
      <c r="AA751" s="801"/>
      <c r="AB751" s="801"/>
      <c r="AC751" s="824"/>
      <c r="AD751" s="824"/>
      <c r="AE751" s="824"/>
      <c r="AF751" s="824"/>
      <c r="AG751" s="824"/>
      <c r="AH751" s="824"/>
      <c r="AI751" s="824"/>
      <c r="AJ751" s="824"/>
      <c r="AK751" s="824"/>
      <c r="AL751" s="824"/>
      <c r="AM751" s="824"/>
      <c r="AN751" s="824"/>
      <c r="AO751" s="824"/>
      <c r="AP751" s="824"/>
      <c r="AQ751" s="824"/>
      <c r="AR751" s="824"/>
      <c r="AS751" s="824"/>
      <c r="AT751" s="824"/>
      <c r="AU751" s="824"/>
      <c r="AV751" s="824"/>
      <c r="AW751" s="824"/>
      <c r="AX751" s="824"/>
      <c r="AY751" s="824"/>
      <c r="AZ751" s="824"/>
    </row>
    <row r="752" spans="6:52" s="794" customFormat="1" ht="12">
      <c r="F752" s="795"/>
      <c r="G752" s="795"/>
      <c r="H752" s="795"/>
      <c r="I752" s="795"/>
      <c r="L752" s="795"/>
      <c r="M752" s="824"/>
      <c r="N752" s="800"/>
      <c r="O752" s="800"/>
      <c r="P752" s="800"/>
      <c r="Q752" s="800"/>
      <c r="R752" s="800"/>
      <c r="S752" s="801"/>
      <c r="T752" s="801"/>
      <c r="U752" s="801"/>
      <c r="V752" s="801"/>
      <c r="W752" s="801"/>
      <c r="X752" s="801"/>
      <c r="Y752" s="801"/>
      <c r="Z752" s="801"/>
      <c r="AA752" s="801"/>
      <c r="AB752" s="801"/>
      <c r="AC752" s="824"/>
      <c r="AD752" s="824"/>
      <c r="AE752" s="824"/>
      <c r="AF752" s="824"/>
      <c r="AG752" s="824"/>
      <c r="AH752" s="824"/>
      <c r="AI752" s="824"/>
      <c r="AJ752" s="824"/>
      <c r="AK752" s="824"/>
      <c r="AL752" s="824"/>
      <c r="AM752" s="824"/>
      <c r="AN752" s="824"/>
      <c r="AO752" s="824"/>
      <c r="AP752" s="824"/>
      <c r="AQ752" s="824"/>
      <c r="AR752" s="824"/>
      <c r="AS752" s="824"/>
      <c r="AT752" s="824"/>
      <c r="AU752" s="824"/>
      <c r="AV752" s="824"/>
      <c r="AW752" s="824"/>
      <c r="AX752" s="824"/>
      <c r="AY752" s="824"/>
      <c r="AZ752" s="824"/>
    </row>
    <row r="753" spans="6:52" s="794" customFormat="1" ht="12">
      <c r="F753" s="795"/>
      <c r="G753" s="795"/>
      <c r="H753" s="795"/>
      <c r="I753" s="795"/>
      <c r="L753" s="795"/>
      <c r="M753" s="824"/>
      <c r="N753" s="800"/>
      <c r="O753" s="800"/>
      <c r="P753" s="800"/>
      <c r="Q753" s="800"/>
      <c r="R753" s="800"/>
      <c r="S753" s="801"/>
      <c r="T753" s="801"/>
      <c r="U753" s="801"/>
      <c r="V753" s="801"/>
      <c r="W753" s="801"/>
      <c r="X753" s="801"/>
      <c r="Y753" s="801"/>
      <c r="Z753" s="801"/>
      <c r="AA753" s="801"/>
      <c r="AB753" s="801"/>
      <c r="AC753" s="824"/>
      <c r="AD753" s="824"/>
      <c r="AE753" s="824"/>
      <c r="AF753" s="824"/>
      <c r="AG753" s="824"/>
      <c r="AH753" s="824"/>
      <c r="AI753" s="824"/>
      <c r="AJ753" s="824"/>
      <c r="AK753" s="824"/>
      <c r="AL753" s="824"/>
      <c r="AM753" s="824"/>
      <c r="AN753" s="824"/>
      <c r="AO753" s="824"/>
      <c r="AP753" s="824"/>
      <c r="AQ753" s="824"/>
      <c r="AR753" s="824"/>
      <c r="AS753" s="824"/>
      <c r="AT753" s="824"/>
      <c r="AU753" s="824"/>
      <c r="AV753" s="824"/>
      <c r="AW753" s="824"/>
      <c r="AX753" s="824"/>
      <c r="AY753" s="824"/>
      <c r="AZ753" s="824"/>
    </row>
    <row r="754" spans="6:52" s="794" customFormat="1" ht="12">
      <c r="F754" s="795"/>
      <c r="G754" s="795"/>
      <c r="H754" s="795"/>
      <c r="I754" s="795"/>
      <c r="L754" s="795"/>
      <c r="M754" s="824"/>
      <c r="N754" s="800"/>
      <c r="O754" s="800"/>
      <c r="P754" s="800"/>
      <c r="Q754" s="800"/>
      <c r="R754" s="800"/>
      <c r="S754" s="801"/>
      <c r="T754" s="801"/>
      <c r="U754" s="801"/>
      <c r="V754" s="801"/>
      <c r="W754" s="801"/>
      <c r="X754" s="801"/>
      <c r="Y754" s="801"/>
      <c r="Z754" s="801"/>
      <c r="AA754" s="801"/>
      <c r="AB754" s="801"/>
      <c r="AC754" s="824"/>
      <c r="AD754" s="824"/>
      <c r="AE754" s="824"/>
      <c r="AF754" s="824"/>
      <c r="AG754" s="824"/>
      <c r="AH754" s="824"/>
      <c r="AI754" s="824"/>
      <c r="AJ754" s="824"/>
      <c r="AK754" s="824"/>
      <c r="AL754" s="824"/>
      <c r="AM754" s="824"/>
      <c r="AN754" s="824"/>
      <c r="AO754" s="824"/>
      <c r="AP754" s="824"/>
      <c r="AQ754" s="824"/>
      <c r="AR754" s="824"/>
      <c r="AS754" s="824"/>
      <c r="AT754" s="824"/>
      <c r="AU754" s="824"/>
      <c r="AV754" s="824"/>
      <c r="AW754" s="824"/>
      <c r="AX754" s="824"/>
      <c r="AY754" s="824"/>
      <c r="AZ754" s="824"/>
    </row>
    <row r="755" spans="6:52" s="794" customFormat="1" ht="12">
      <c r="F755" s="795"/>
      <c r="G755" s="795"/>
      <c r="H755" s="795"/>
      <c r="I755" s="795"/>
      <c r="L755" s="795"/>
      <c r="M755" s="824"/>
      <c r="N755" s="800"/>
      <c r="O755" s="800"/>
      <c r="P755" s="800"/>
      <c r="Q755" s="800"/>
      <c r="R755" s="800"/>
      <c r="S755" s="801"/>
      <c r="T755" s="801"/>
      <c r="U755" s="801"/>
      <c r="V755" s="801"/>
      <c r="W755" s="801"/>
      <c r="X755" s="801"/>
      <c r="Y755" s="801"/>
      <c r="Z755" s="801"/>
      <c r="AA755" s="801"/>
      <c r="AB755" s="801"/>
      <c r="AC755" s="824"/>
      <c r="AD755" s="824"/>
      <c r="AE755" s="824"/>
      <c r="AF755" s="824"/>
      <c r="AG755" s="824"/>
      <c r="AH755" s="824"/>
      <c r="AI755" s="824"/>
      <c r="AJ755" s="824"/>
      <c r="AK755" s="824"/>
      <c r="AL755" s="824"/>
      <c r="AM755" s="824"/>
      <c r="AN755" s="824"/>
      <c r="AO755" s="824"/>
      <c r="AP755" s="824"/>
      <c r="AQ755" s="824"/>
      <c r="AR755" s="824"/>
      <c r="AS755" s="824"/>
      <c r="AT755" s="824"/>
      <c r="AU755" s="824"/>
      <c r="AV755" s="824"/>
      <c r="AW755" s="824"/>
      <c r="AX755" s="824"/>
      <c r="AY755" s="824"/>
      <c r="AZ755" s="824"/>
    </row>
    <row r="756" spans="6:52" s="794" customFormat="1" ht="12">
      <c r="F756" s="795"/>
      <c r="G756" s="795"/>
      <c r="H756" s="795"/>
      <c r="I756" s="795"/>
      <c r="L756" s="795"/>
      <c r="M756" s="824"/>
      <c r="N756" s="800"/>
      <c r="O756" s="800"/>
      <c r="P756" s="800"/>
      <c r="Q756" s="800"/>
      <c r="R756" s="800"/>
      <c r="S756" s="801"/>
      <c r="T756" s="801"/>
      <c r="U756" s="801"/>
      <c r="V756" s="801"/>
      <c r="W756" s="801"/>
      <c r="X756" s="801"/>
      <c r="Y756" s="801"/>
      <c r="Z756" s="801"/>
      <c r="AA756" s="801"/>
      <c r="AB756" s="801"/>
      <c r="AC756" s="824"/>
      <c r="AD756" s="824"/>
      <c r="AE756" s="824"/>
      <c r="AF756" s="824"/>
      <c r="AG756" s="824"/>
      <c r="AH756" s="824"/>
      <c r="AI756" s="824"/>
      <c r="AJ756" s="824"/>
      <c r="AK756" s="824"/>
      <c r="AL756" s="824"/>
      <c r="AM756" s="824"/>
      <c r="AN756" s="824"/>
      <c r="AO756" s="824"/>
      <c r="AP756" s="824"/>
      <c r="AQ756" s="824"/>
      <c r="AR756" s="824"/>
      <c r="AS756" s="824"/>
      <c r="AT756" s="824"/>
      <c r="AU756" s="824"/>
      <c r="AV756" s="824"/>
      <c r="AW756" s="824"/>
      <c r="AX756" s="824"/>
      <c r="AY756" s="824"/>
      <c r="AZ756" s="824"/>
    </row>
    <row r="757" spans="6:52" s="794" customFormat="1" ht="12">
      <c r="F757" s="795"/>
      <c r="G757" s="795"/>
      <c r="H757" s="795"/>
      <c r="I757" s="795"/>
      <c r="L757" s="795"/>
      <c r="M757" s="824"/>
      <c r="N757" s="800"/>
      <c r="O757" s="800"/>
      <c r="P757" s="800"/>
      <c r="Q757" s="800"/>
      <c r="R757" s="800"/>
      <c r="S757" s="801"/>
      <c r="T757" s="801"/>
      <c r="U757" s="801"/>
      <c r="V757" s="801"/>
      <c r="W757" s="801"/>
      <c r="X757" s="801"/>
      <c r="Y757" s="801"/>
      <c r="Z757" s="801"/>
      <c r="AA757" s="801"/>
      <c r="AB757" s="801"/>
      <c r="AC757" s="824"/>
      <c r="AD757" s="824"/>
      <c r="AE757" s="824"/>
      <c r="AF757" s="824"/>
      <c r="AG757" s="824"/>
      <c r="AH757" s="824"/>
      <c r="AI757" s="824"/>
      <c r="AJ757" s="824"/>
      <c r="AK757" s="824"/>
      <c r="AL757" s="824"/>
      <c r="AM757" s="824"/>
      <c r="AN757" s="824"/>
      <c r="AO757" s="824"/>
      <c r="AP757" s="824"/>
      <c r="AQ757" s="824"/>
      <c r="AR757" s="824"/>
      <c r="AS757" s="824"/>
      <c r="AT757" s="824"/>
      <c r="AU757" s="824"/>
      <c r="AV757" s="824"/>
      <c r="AW757" s="824"/>
      <c r="AX757" s="824"/>
      <c r="AY757" s="824"/>
      <c r="AZ757" s="824"/>
    </row>
    <row r="758" spans="6:52" s="794" customFormat="1" ht="12">
      <c r="F758" s="795"/>
      <c r="G758" s="795"/>
      <c r="H758" s="795"/>
      <c r="I758" s="795"/>
      <c r="L758" s="795"/>
      <c r="M758" s="824"/>
      <c r="N758" s="800"/>
      <c r="O758" s="800"/>
      <c r="P758" s="800"/>
      <c r="Q758" s="800"/>
      <c r="R758" s="800"/>
      <c r="S758" s="801"/>
      <c r="T758" s="801"/>
      <c r="U758" s="801"/>
      <c r="V758" s="801"/>
      <c r="W758" s="801"/>
      <c r="X758" s="801"/>
      <c r="Y758" s="801"/>
      <c r="Z758" s="801"/>
      <c r="AA758" s="801"/>
      <c r="AB758" s="801"/>
      <c r="AC758" s="824"/>
      <c r="AD758" s="824"/>
      <c r="AE758" s="824"/>
      <c r="AF758" s="824"/>
      <c r="AG758" s="824"/>
      <c r="AH758" s="824"/>
      <c r="AI758" s="824"/>
      <c r="AJ758" s="824"/>
      <c r="AK758" s="824"/>
      <c r="AL758" s="824"/>
      <c r="AM758" s="824"/>
      <c r="AN758" s="824"/>
      <c r="AO758" s="824"/>
      <c r="AP758" s="824"/>
      <c r="AQ758" s="824"/>
      <c r="AR758" s="824"/>
      <c r="AS758" s="824"/>
      <c r="AT758" s="824"/>
      <c r="AU758" s="824"/>
      <c r="AV758" s="824"/>
      <c r="AW758" s="824"/>
      <c r="AX758" s="824"/>
      <c r="AY758" s="824"/>
      <c r="AZ758" s="824"/>
    </row>
    <row r="759" spans="6:52" s="794" customFormat="1" ht="12">
      <c r="F759" s="795"/>
      <c r="G759" s="795"/>
      <c r="H759" s="795"/>
      <c r="I759" s="795"/>
      <c r="L759" s="795"/>
      <c r="M759" s="824"/>
      <c r="N759" s="800"/>
      <c r="O759" s="800"/>
      <c r="P759" s="800"/>
      <c r="Q759" s="800"/>
      <c r="R759" s="800"/>
      <c r="S759" s="801"/>
      <c r="T759" s="801"/>
      <c r="U759" s="801"/>
      <c r="V759" s="801"/>
      <c r="W759" s="801"/>
      <c r="X759" s="801"/>
      <c r="Y759" s="801"/>
      <c r="Z759" s="801"/>
      <c r="AA759" s="801"/>
      <c r="AB759" s="801"/>
      <c r="AC759" s="824"/>
      <c r="AD759" s="824"/>
      <c r="AE759" s="824"/>
      <c r="AF759" s="824"/>
      <c r="AG759" s="824"/>
      <c r="AH759" s="824"/>
      <c r="AI759" s="824"/>
      <c r="AJ759" s="824"/>
      <c r="AK759" s="824"/>
      <c r="AL759" s="824"/>
      <c r="AM759" s="824"/>
      <c r="AN759" s="824"/>
      <c r="AO759" s="824"/>
      <c r="AP759" s="824"/>
      <c r="AQ759" s="824"/>
      <c r="AR759" s="824"/>
      <c r="AS759" s="824"/>
      <c r="AT759" s="824"/>
      <c r="AU759" s="824"/>
      <c r="AV759" s="824"/>
      <c r="AW759" s="824"/>
      <c r="AX759" s="824"/>
      <c r="AY759" s="824"/>
      <c r="AZ759" s="824"/>
    </row>
    <row r="760" spans="6:52" s="794" customFormat="1" ht="12">
      <c r="F760" s="795"/>
      <c r="G760" s="795"/>
      <c r="H760" s="795"/>
      <c r="I760" s="795"/>
      <c r="L760" s="795"/>
      <c r="M760" s="824"/>
      <c r="N760" s="800"/>
      <c r="O760" s="800"/>
      <c r="P760" s="800"/>
      <c r="Q760" s="800"/>
      <c r="R760" s="800"/>
      <c r="S760" s="801"/>
      <c r="T760" s="801"/>
      <c r="U760" s="801"/>
      <c r="V760" s="801"/>
      <c r="W760" s="801"/>
      <c r="X760" s="801"/>
      <c r="Y760" s="801"/>
      <c r="Z760" s="801"/>
      <c r="AA760" s="801"/>
      <c r="AB760" s="801"/>
      <c r="AC760" s="824"/>
      <c r="AD760" s="824"/>
      <c r="AE760" s="824"/>
      <c r="AF760" s="824"/>
      <c r="AG760" s="824"/>
      <c r="AH760" s="824"/>
      <c r="AI760" s="824"/>
      <c r="AJ760" s="824"/>
      <c r="AK760" s="824"/>
      <c r="AL760" s="824"/>
      <c r="AM760" s="824"/>
      <c r="AN760" s="824"/>
      <c r="AO760" s="824"/>
      <c r="AP760" s="824"/>
      <c r="AQ760" s="824"/>
      <c r="AR760" s="824"/>
      <c r="AS760" s="824"/>
      <c r="AT760" s="824"/>
      <c r="AU760" s="824"/>
      <c r="AV760" s="824"/>
      <c r="AW760" s="824"/>
      <c r="AX760" s="824"/>
      <c r="AY760" s="824"/>
      <c r="AZ760" s="824"/>
    </row>
    <row r="761" spans="6:52" s="794" customFormat="1" ht="12">
      <c r="F761" s="795"/>
      <c r="G761" s="795"/>
      <c r="H761" s="795"/>
      <c r="I761" s="795"/>
      <c r="L761" s="795"/>
      <c r="M761" s="824"/>
      <c r="N761" s="800"/>
      <c r="O761" s="800"/>
      <c r="P761" s="800"/>
      <c r="Q761" s="800"/>
      <c r="R761" s="800"/>
      <c r="S761" s="801"/>
      <c r="T761" s="801"/>
      <c r="U761" s="801"/>
      <c r="V761" s="801"/>
      <c r="W761" s="801"/>
      <c r="X761" s="801"/>
      <c r="Y761" s="801"/>
      <c r="Z761" s="801"/>
      <c r="AA761" s="801"/>
      <c r="AB761" s="801"/>
      <c r="AC761" s="824"/>
      <c r="AD761" s="824"/>
      <c r="AE761" s="824"/>
      <c r="AF761" s="824"/>
      <c r="AG761" s="824"/>
      <c r="AH761" s="824"/>
      <c r="AI761" s="824"/>
      <c r="AJ761" s="824"/>
      <c r="AK761" s="824"/>
      <c r="AL761" s="824"/>
      <c r="AM761" s="824"/>
      <c r="AN761" s="824"/>
      <c r="AO761" s="824"/>
      <c r="AP761" s="824"/>
      <c r="AQ761" s="824"/>
      <c r="AR761" s="824"/>
      <c r="AS761" s="824"/>
      <c r="AT761" s="824"/>
      <c r="AU761" s="824"/>
      <c r="AV761" s="824"/>
      <c r="AW761" s="824"/>
      <c r="AX761" s="824"/>
      <c r="AY761" s="824"/>
      <c r="AZ761" s="824"/>
    </row>
    <row r="762" spans="6:52" s="794" customFormat="1" ht="12">
      <c r="F762" s="795"/>
      <c r="G762" s="795"/>
      <c r="H762" s="795"/>
      <c r="I762" s="795"/>
      <c r="L762" s="795"/>
      <c r="M762" s="824"/>
      <c r="N762" s="800"/>
      <c r="O762" s="800"/>
      <c r="P762" s="800"/>
      <c r="Q762" s="800"/>
      <c r="R762" s="800"/>
      <c r="S762" s="801"/>
      <c r="T762" s="801"/>
      <c r="U762" s="801"/>
      <c r="V762" s="801"/>
      <c r="W762" s="801"/>
      <c r="X762" s="801"/>
      <c r="Y762" s="801"/>
      <c r="Z762" s="801"/>
      <c r="AA762" s="801"/>
      <c r="AB762" s="801"/>
      <c r="AC762" s="824"/>
      <c r="AD762" s="824"/>
      <c r="AE762" s="824"/>
      <c r="AF762" s="824"/>
      <c r="AG762" s="824"/>
      <c r="AH762" s="824"/>
      <c r="AI762" s="824"/>
      <c r="AJ762" s="824"/>
      <c r="AK762" s="824"/>
      <c r="AL762" s="824"/>
      <c r="AM762" s="824"/>
      <c r="AN762" s="824"/>
      <c r="AO762" s="824"/>
      <c r="AP762" s="824"/>
      <c r="AQ762" s="824"/>
      <c r="AR762" s="824"/>
      <c r="AS762" s="824"/>
      <c r="AT762" s="824"/>
      <c r="AU762" s="824"/>
      <c r="AV762" s="824"/>
      <c r="AW762" s="824"/>
      <c r="AX762" s="824"/>
      <c r="AY762" s="824"/>
      <c r="AZ762" s="824"/>
    </row>
    <row r="763" spans="6:52" s="794" customFormat="1" ht="12">
      <c r="F763" s="795"/>
      <c r="G763" s="795"/>
      <c r="H763" s="795"/>
      <c r="I763" s="795"/>
      <c r="L763" s="795"/>
      <c r="M763" s="824"/>
      <c r="N763" s="800"/>
      <c r="O763" s="800"/>
      <c r="P763" s="800"/>
      <c r="Q763" s="800"/>
      <c r="R763" s="800"/>
      <c r="S763" s="801"/>
      <c r="T763" s="801"/>
      <c r="U763" s="801"/>
      <c r="V763" s="801"/>
      <c r="W763" s="801"/>
      <c r="X763" s="801"/>
      <c r="Y763" s="801"/>
      <c r="Z763" s="801"/>
      <c r="AA763" s="801"/>
      <c r="AB763" s="801"/>
      <c r="AC763" s="824"/>
      <c r="AD763" s="824"/>
      <c r="AE763" s="824"/>
      <c r="AF763" s="824"/>
      <c r="AG763" s="824"/>
      <c r="AH763" s="824"/>
      <c r="AI763" s="824"/>
      <c r="AJ763" s="824"/>
      <c r="AK763" s="824"/>
      <c r="AL763" s="824"/>
      <c r="AM763" s="824"/>
      <c r="AN763" s="824"/>
      <c r="AO763" s="824"/>
      <c r="AP763" s="824"/>
      <c r="AQ763" s="824"/>
      <c r="AR763" s="824"/>
      <c r="AS763" s="824"/>
      <c r="AT763" s="824"/>
      <c r="AU763" s="824"/>
      <c r="AV763" s="824"/>
      <c r="AW763" s="824"/>
      <c r="AX763" s="824"/>
      <c r="AY763" s="824"/>
      <c r="AZ763" s="824"/>
    </row>
    <row r="764" spans="6:52" s="794" customFormat="1" ht="12">
      <c r="F764" s="795"/>
      <c r="G764" s="795"/>
      <c r="H764" s="795"/>
      <c r="I764" s="795"/>
      <c r="L764" s="795"/>
      <c r="M764" s="824"/>
      <c r="N764" s="800"/>
      <c r="O764" s="800"/>
      <c r="P764" s="800"/>
      <c r="Q764" s="800"/>
      <c r="R764" s="800"/>
      <c r="S764" s="801"/>
      <c r="T764" s="801"/>
      <c r="U764" s="801"/>
      <c r="V764" s="801"/>
      <c r="W764" s="801"/>
      <c r="X764" s="801"/>
      <c r="Y764" s="801"/>
      <c r="Z764" s="801"/>
      <c r="AA764" s="801"/>
      <c r="AB764" s="801"/>
      <c r="AC764" s="824"/>
      <c r="AD764" s="824"/>
      <c r="AE764" s="824"/>
      <c r="AF764" s="824"/>
      <c r="AG764" s="824"/>
      <c r="AH764" s="824"/>
      <c r="AI764" s="824"/>
      <c r="AJ764" s="824"/>
      <c r="AK764" s="824"/>
      <c r="AL764" s="824"/>
      <c r="AM764" s="824"/>
      <c r="AN764" s="824"/>
      <c r="AO764" s="824"/>
      <c r="AP764" s="824"/>
      <c r="AQ764" s="824"/>
      <c r="AR764" s="824"/>
      <c r="AS764" s="824"/>
      <c r="AT764" s="824"/>
      <c r="AU764" s="824"/>
      <c r="AV764" s="824"/>
      <c r="AW764" s="824"/>
      <c r="AX764" s="824"/>
      <c r="AY764" s="824"/>
      <c r="AZ764" s="824"/>
    </row>
    <row r="765" spans="6:52" s="794" customFormat="1" ht="12">
      <c r="F765" s="795"/>
      <c r="G765" s="795"/>
      <c r="H765" s="795"/>
      <c r="I765" s="795"/>
      <c r="L765" s="795"/>
      <c r="M765" s="824"/>
      <c r="N765" s="800"/>
      <c r="O765" s="800"/>
      <c r="P765" s="800"/>
      <c r="Q765" s="800"/>
      <c r="R765" s="800"/>
      <c r="S765" s="801"/>
      <c r="T765" s="801"/>
      <c r="U765" s="801"/>
      <c r="V765" s="801"/>
      <c r="W765" s="801"/>
      <c r="X765" s="801"/>
      <c r="Y765" s="801"/>
      <c r="Z765" s="801"/>
      <c r="AA765" s="801"/>
      <c r="AB765" s="801"/>
      <c r="AC765" s="824"/>
      <c r="AD765" s="824"/>
      <c r="AE765" s="824"/>
      <c r="AF765" s="824"/>
      <c r="AG765" s="824"/>
      <c r="AH765" s="824"/>
      <c r="AI765" s="824"/>
      <c r="AJ765" s="824"/>
      <c r="AK765" s="824"/>
      <c r="AL765" s="824"/>
      <c r="AM765" s="824"/>
      <c r="AN765" s="824"/>
      <c r="AO765" s="824"/>
      <c r="AP765" s="824"/>
      <c r="AQ765" s="824"/>
      <c r="AR765" s="824"/>
      <c r="AS765" s="824"/>
      <c r="AT765" s="824"/>
      <c r="AU765" s="824"/>
      <c r="AV765" s="824"/>
      <c r="AW765" s="824"/>
      <c r="AX765" s="824"/>
      <c r="AY765" s="824"/>
      <c r="AZ765" s="824"/>
    </row>
    <row r="766" spans="6:52" s="794" customFormat="1" ht="12">
      <c r="F766" s="795"/>
      <c r="G766" s="795"/>
      <c r="H766" s="795"/>
      <c r="I766" s="795"/>
      <c r="L766" s="795"/>
      <c r="M766" s="824"/>
      <c r="N766" s="800"/>
      <c r="O766" s="800"/>
      <c r="P766" s="800"/>
      <c r="Q766" s="800"/>
      <c r="R766" s="800"/>
      <c r="S766" s="801"/>
      <c r="T766" s="801"/>
      <c r="U766" s="801"/>
      <c r="V766" s="801"/>
      <c r="W766" s="801"/>
      <c r="X766" s="801"/>
      <c r="Y766" s="801"/>
      <c r="Z766" s="801"/>
      <c r="AA766" s="801"/>
      <c r="AB766" s="801"/>
      <c r="AC766" s="824"/>
      <c r="AD766" s="824"/>
      <c r="AE766" s="824"/>
      <c r="AF766" s="824"/>
      <c r="AG766" s="824"/>
      <c r="AH766" s="824"/>
      <c r="AI766" s="824"/>
      <c r="AJ766" s="824"/>
      <c r="AK766" s="824"/>
      <c r="AL766" s="824"/>
      <c r="AM766" s="824"/>
      <c r="AN766" s="824"/>
      <c r="AO766" s="824"/>
      <c r="AP766" s="824"/>
      <c r="AQ766" s="824"/>
      <c r="AR766" s="824"/>
      <c r="AS766" s="824"/>
      <c r="AT766" s="824"/>
      <c r="AU766" s="824"/>
      <c r="AV766" s="824"/>
      <c r="AW766" s="824"/>
      <c r="AX766" s="824"/>
      <c r="AY766" s="824"/>
      <c r="AZ766" s="824"/>
    </row>
    <row r="767" spans="6:52" s="794" customFormat="1" ht="12">
      <c r="F767" s="795"/>
      <c r="G767" s="795"/>
      <c r="H767" s="795"/>
      <c r="I767" s="795"/>
      <c r="L767" s="795"/>
      <c r="M767" s="824"/>
      <c r="N767" s="800"/>
      <c r="O767" s="800"/>
      <c r="P767" s="800"/>
      <c r="Q767" s="800"/>
      <c r="R767" s="800"/>
      <c r="S767" s="801"/>
      <c r="T767" s="801"/>
      <c r="U767" s="801"/>
      <c r="V767" s="801"/>
      <c r="W767" s="801"/>
      <c r="X767" s="801"/>
      <c r="Y767" s="801"/>
      <c r="Z767" s="801"/>
      <c r="AA767" s="801"/>
      <c r="AB767" s="801"/>
      <c r="AC767" s="824"/>
      <c r="AD767" s="824"/>
      <c r="AE767" s="824"/>
      <c r="AF767" s="824"/>
      <c r="AG767" s="824"/>
      <c r="AH767" s="824"/>
      <c r="AI767" s="824"/>
      <c r="AJ767" s="824"/>
      <c r="AK767" s="824"/>
      <c r="AL767" s="824"/>
      <c r="AM767" s="824"/>
      <c r="AN767" s="824"/>
      <c r="AO767" s="824"/>
      <c r="AP767" s="824"/>
      <c r="AQ767" s="824"/>
      <c r="AR767" s="824"/>
      <c r="AS767" s="824"/>
      <c r="AT767" s="824"/>
      <c r="AU767" s="824"/>
      <c r="AV767" s="824"/>
      <c r="AW767" s="824"/>
      <c r="AX767" s="824"/>
      <c r="AY767" s="824"/>
      <c r="AZ767" s="824"/>
    </row>
    <row r="768" spans="6:52" s="794" customFormat="1" ht="12">
      <c r="F768" s="795"/>
      <c r="G768" s="795"/>
      <c r="H768" s="795"/>
      <c r="I768" s="795"/>
      <c r="L768" s="795"/>
      <c r="M768" s="824"/>
      <c r="N768" s="800"/>
      <c r="O768" s="800"/>
      <c r="P768" s="800"/>
      <c r="Q768" s="800"/>
      <c r="R768" s="800"/>
      <c r="S768" s="801"/>
      <c r="T768" s="801"/>
      <c r="U768" s="801"/>
      <c r="V768" s="801"/>
      <c r="W768" s="801"/>
      <c r="X768" s="801"/>
      <c r="Y768" s="801"/>
      <c r="Z768" s="801"/>
      <c r="AA768" s="801"/>
      <c r="AB768" s="801"/>
      <c r="AC768" s="824"/>
      <c r="AD768" s="824"/>
      <c r="AE768" s="824"/>
      <c r="AF768" s="824"/>
      <c r="AG768" s="824"/>
      <c r="AH768" s="824"/>
      <c r="AI768" s="824"/>
      <c r="AJ768" s="824"/>
      <c r="AK768" s="824"/>
      <c r="AL768" s="824"/>
      <c r="AM768" s="824"/>
      <c r="AN768" s="824"/>
      <c r="AO768" s="824"/>
      <c r="AP768" s="824"/>
      <c r="AQ768" s="824"/>
      <c r="AR768" s="824"/>
      <c r="AS768" s="824"/>
      <c r="AT768" s="824"/>
      <c r="AU768" s="824"/>
      <c r="AV768" s="824"/>
      <c r="AW768" s="824"/>
      <c r="AX768" s="824"/>
      <c r="AY768" s="824"/>
      <c r="AZ768" s="824"/>
    </row>
    <row r="769" spans="6:52" s="794" customFormat="1" ht="12">
      <c r="F769" s="795"/>
      <c r="G769" s="795"/>
      <c r="H769" s="795"/>
      <c r="I769" s="795"/>
      <c r="L769" s="795"/>
      <c r="M769" s="824"/>
      <c r="N769" s="800"/>
      <c r="O769" s="800"/>
      <c r="P769" s="800"/>
      <c r="Q769" s="800"/>
      <c r="R769" s="800"/>
      <c r="S769" s="801"/>
      <c r="T769" s="801"/>
      <c r="U769" s="801"/>
      <c r="V769" s="801"/>
      <c r="W769" s="801"/>
      <c r="X769" s="801"/>
      <c r="Y769" s="801"/>
      <c r="Z769" s="801"/>
      <c r="AA769" s="801"/>
      <c r="AB769" s="801"/>
      <c r="AC769" s="824"/>
      <c r="AD769" s="824"/>
      <c r="AE769" s="824"/>
      <c r="AF769" s="824"/>
      <c r="AG769" s="824"/>
      <c r="AH769" s="824"/>
      <c r="AI769" s="824"/>
      <c r="AJ769" s="824"/>
      <c r="AK769" s="824"/>
      <c r="AL769" s="824"/>
      <c r="AM769" s="824"/>
      <c r="AN769" s="824"/>
      <c r="AO769" s="824"/>
      <c r="AP769" s="824"/>
      <c r="AQ769" s="824"/>
      <c r="AR769" s="824"/>
      <c r="AS769" s="824"/>
      <c r="AT769" s="824"/>
      <c r="AU769" s="824"/>
      <c r="AV769" s="824"/>
      <c r="AW769" s="824"/>
      <c r="AX769" s="824"/>
      <c r="AY769" s="824"/>
      <c r="AZ769" s="824"/>
    </row>
    <row r="770" spans="6:52" s="794" customFormat="1" ht="12">
      <c r="F770" s="795"/>
      <c r="G770" s="795"/>
      <c r="H770" s="795"/>
      <c r="I770" s="795"/>
      <c r="L770" s="795"/>
      <c r="M770" s="824"/>
      <c r="N770" s="800"/>
      <c r="O770" s="800"/>
      <c r="P770" s="800"/>
      <c r="Q770" s="800"/>
      <c r="R770" s="800"/>
      <c r="S770" s="801"/>
      <c r="T770" s="801"/>
      <c r="U770" s="801"/>
      <c r="V770" s="801"/>
      <c r="W770" s="801"/>
      <c r="X770" s="801"/>
      <c r="Y770" s="801"/>
      <c r="Z770" s="801"/>
      <c r="AA770" s="801"/>
      <c r="AB770" s="801"/>
      <c r="AC770" s="824"/>
      <c r="AD770" s="824"/>
      <c r="AE770" s="824"/>
      <c r="AF770" s="824"/>
      <c r="AG770" s="824"/>
      <c r="AH770" s="824"/>
      <c r="AI770" s="824"/>
      <c r="AJ770" s="824"/>
      <c r="AK770" s="824"/>
      <c r="AL770" s="824"/>
      <c r="AM770" s="824"/>
      <c r="AN770" s="824"/>
      <c r="AO770" s="824"/>
      <c r="AP770" s="824"/>
      <c r="AQ770" s="824"/>
      <c r="AR770" s="824"/>
      <c r="AS770" s="824"/>
      <c r="AT770" s="824"/>
      <c r="AU770" s="824"/>
      <c r="AV770" s="824"/>
      <c r="AW770" s="824"/>
      <c r="AX770" s="824"/>
      <c r="AY770" s="824"/>
      <c r="AZ770" s="824"/>
    </row>
    <row r="771" spans="6:52" s="794" customFormat="1" ht="12">
      <c r="F771" s="795"/>
      <c r="G771" s="795"/>
      <c r="H771" s="795"/>
      <c r="I771" s="795"/>
      <c r="L771" s="795"/>
      <c r="M771" s="824"/>
      <c r="N771" s="800"/>
      <c r="O771" s="800"/>
      <c r="P771" s="800"/>
      <c r="Q771" s="800"/>
      <c r="R771" s="800"/>
      <c r="S771" s="801"/>
      <c r="T771" s="801"/>
      <c r="U771" s="801"/>
      <c r="V771" s="801"/>
      <c r="W771" s="801"/>
      <c r="X771" s="801"/>
      <c r="Y771" s="801"/>
      <c r="Z771" s="801"/>
      <c r="AA771" s="801"/>
      <c r="AB771" s="801"/>
      <c r="AC771" s="824"/>
      <c r="AD771" s="824"/>
      <c r="AE771" s="824"/>
      <c r="AF771" s="824"/>
      <c r="AG771" s="824"/>
      <c r="AH771" s="824"/>
      <c r="AI771" s="824"/>
      <c r="AJ771" s="824"/>
      <c r="AK771" s="824"/>
      <c r="AL771" s="824"/>
      <c r="AM771" s="824"/>
      <c r="AN771" s="824"/>
      <c r="AO771" s="824"/>
      <c r="AP771" s="824"/>
      <c r="AQ771" s="824"/>
      <c r="AR771" s="824"/>
      <c r="AS771" s="824"/>
      <c r="AT771" s="824"/>
      <c r="AU771" s="824"/>
      <c r="AV771" s="824"/>
      <c r="AW771" s="824"/>
      <c r="AX771" s="824"/>
      <c r="AY771" s="824"/>
      <c r="AZ771" s="824"/>
    </row>
    <row r="772" spans="6:52" s="794" customFormat="1" ht="12">
      <c r="F772" s="795"/>
      <c r="G772" s="795"/>
      <c r="H772" s="795"/>
      <c r="I772" s="795"/>
      <c r="L772" s="795"/>
      <c r="M772" s="824"/>
      <c r="N772" s="800"/>
      <c r="O772" s="800"/>
      <c r="P772" s="800"/>
      <c r="Q772" s="800"/>
      <c r="R772" s="800"/>
      <c r="S772" s="801"/>
      <c r="T772" s="801"/>
      <c r="U772" s="801"/>
      <c r="V772" s="801"/>
      <c r="W772" s="801"/>
      <c r="X772" s="801"/>
      <c r="Y772" s="801"/>
      <c r="Z772" s="801"/>
      <c r="AA772" s="801"/>
      <c r="AB772" s="801"/>
      <c r="AC772" s="824"/>
      <c r="AD772" s="824"/>
      <c r="AE772" s="824"/>
      <c r="AF772" s="824"/>
      <c r="AG772" s="824"/>
      <c r="AH772" s="824"/>
      <c r="AI772" s="824"/>
      <c r="AJ772" s="824"/>
      <c r="AK772" s="824"/>
      <c r="AL772" s="824"/>
      <c r="AM772" s="824"/>
      <c r="AN772" s="824"/>
      <c r="AO772" s="824"/>
      <c r="AP772" s="824"/>
      <c r="AQ772" s="824"/>
      <c r="AR772" s="824"/>
      <c r="AS772" s="824"/>
      <c r="AT772" s="824"/>
      <c r="AU772" s="824"/>
      <c r="AV772" s="824"/>
      <c r="AW772" s="824"/>
      <c r="AX772" s="824"/>
      <c r="AY772" s="824"/>
      <c r="AZ772" s="824"/>
    </row>
    <row r="773" spans="6:52" s="794" customFormat="1" ht="12">
      <c r="F773" s="795"/>
      <c r="G773" s="795"/>
      <c r="H773" s="795"/>
      <c r="I773" s="795"/>
      <c r="L773" s="795"/>
      <c r="M773" s="824"/>
      <c r="N773" s="800"/>
      <c r="O773" s="800"/>
      <c r="P773" s="800"/>
      <c r="Q773" s="800"/>
      <c r="R773" s="800"/>
      <c r="S773" s="801"/>
      <c r="T773" s="801"/>
      <c r="U773" s="801"/>
      <c r="V773" s="801"/>
      <c r="W773" s="801"/>
      <c r="X773" s="801"/>
      <c r="Y773" s="801"/>
      <c r="Z773" s="801"/>
      <c r="AA773" s="801"/>
      <c r="AB773" s="801"/>
      <c r="AC773" s="824"/>
      <c r="AD773" s="824"/>
      <c r="AE773" s="824"/>
      <c r="AF773" s="824"/>
      <c r="AG773" s="824"/>
      <c r="AH773" s="824"/>
      <c r="AI773" s="824"/>
      <c r="AJ773" s="824"/>
      <c r="AK773" s="824"/>
      <c r="AL773" s="824"/>
      <c r="AM773" s="824"/>
      <c r="AN773" s="824"/>
      <c r="AO773" s="824"/>
      <c r="AP773" s="824"/>
      <c r="AQ773" s="824"/>
      <c r="AR773" s="824"/>
      <c r="AS773" s="824"/>
      <c r="AT773" s="824"/>
      <c r="AU773" s="824"/>
      <c r="AV773" s="824"/>
      <c r="AW773" s="824"/>
      <c r="AX773" s="824"/>
      <c r="AY773" s="824"/>
      <c r="AZ773" s="824"/>
    </row>
    <row r="774" spans="6:52" s="794" customFormat="1" ht="12">
      <c r="F774" s="795"/>
      <c r="G774" s="795"/>
      <c r="H774" s="795"/>
      <c r="I774" s="795"/>
      <c r="L774" s="795"/>
      <c r="M774" s="824"/>
      <c r="N774" s="800"/>
      <c r="O774" s="800"/>
      <c r="P774" s="800"/>
      <c r="Q774" s="800"/>
      <c r="R774" s="800"/>
      <c r="S774" s="801"/>
      <c r="T774" s="801"/>
      <c r="U774" s="801"/>
      <c r="V774" s="801"/>
      <c r="W774" s="801"/>
      <c r="X774" s="801"/>
      <c r="Y774" s="801"/>
      <c r="Z774" s="801"/>
      <c r="AA774" s="801"/>
      <c r="AB774" s="801"/>
      <c r="AC774" s="824"/>
      <c r="AD774" s="824"/>
      <c r="AE774" s="824"/>
      <c r="AF774" s="824"/>
      <c r="AG774" s="824"/>
      <c r="AH774" s="824"/>
      <c r="AI774" s="824"/>
      <c r="AJ774" s="824"/>
      <c r="AK774" s="824"/>
      <c r="AL774" s="824"/>
      <c r="AM774" s="824"/>
      <c r="AN774" s="824"/>
      <c r="AO774" s="824"/>
      <c r="AP774" s="824"/>
      <c r="AQ774" s="824"/>
      <c r="AR774" s="824"/>
      <c r="AS774" s="824"/>
      <c r="AT774" s="824"/>
      <c r="AU774" s="824"/>
      <c r="AV774" s="824"/>
      <c r="AW774" s="824"/>
      <c r="AX774" s="824"/>
      <c r="AY774" s="824"/>
      <c r="AZ774" s="824"/>
    </row>
    <row r="775" spans="6:52" s="794" customFormat="1" ht="12">
      <c r="F775" s="795"/>
      <c r="G775" s="795"/>
      <c r="H775" s="795"/>
      <c r="I775" s="795"/>
      <c r="L775" s="795"/>
      <c r="M775" s="824"/>
      <c r="N775" s="800"/>
      <c r="O775" s="800"/>
      <c r="P775" s="800"/>
      <c r="Q775" s="800"/>
      <c r="R775" s="800"/>
      <c r="S775" s="801"/>
      <c r="T775" s="801"/>
      <c r="U775" s="801"/>
      <c r="V775" s="801"/>
      <c r="W775" s="801"/>
      <c r="X775" s="801"/>
      <c r="Y775" s="801"/>
      <c r="Z775" s="801"/>
      <c r="AA775" s="801"/>
      <c r="AB775" s="801"/>
      <c r="AC775" s="824"/>
      <c r="AD775" s="824"/>
      <c r="AE775" s="824"/>
      <c r="AF775" s="824"/>
      <c r="AG775" s="824"/>
      <c r="AH775" s="824"/>
      <c r="AI775" s="824"/>
      <c r="AJ775" s="824"/>
      <c r="AK775" s="824"/>
      <c r="AL775" s="824"/>
      <c r="AM775" s="824"/>
      <c r="AN775" s="824"/>
      <c r="AO775" s="824"/>
      <c r="AP775" s="824"/>
      <c r="AQ775" s="824"/>
      <c r="AR775" s="824"/>
      <c r="AS775" s="824"/>
      <c r="AT775" s="824"/>
      <c r="AU775" s="824"/>
      <c r="AV775" s="824"/>
      <c r="AW775" s="824"/>
      <c r="AX775" s="824"/>
      <c r="AY775" s="824"/>
      <c r="AZ775" s="824"/>
    </row>
    <row r="776" spans="6:52" s="794" customFormat="1" ht="12">
      <c r="F776" s="795"/>
      <c r="G776" s="795"/>
      <c r="H776" s="795"/>
      <c r="I776" s="795"/>
      <c r="L776" s="795"/>
      <c r="M776" s="824"/>
      <c r="N776" s="800"/>
      <c r="O776" s="800"/>
      <c r="P776" s="800"/>
      <c r="Q776" s="800"/>
      <c r="R776" s="800"/>
      <c r="S776" s="801"/>
      <c r="T776" s="801"/>
      <c r="U776" s="801"/>
      <c r="V776" s="801"/>
      <c r="W776" s="801"/>
      <c r="X776" s="801"/>
      <c r="Y776" s="801"/>
      <c r="Z776" s="801"/>
      <c r="AA776" s="801"/>
      <c r="AB776" s="801"/>
      <c r="AC776" s="824"/>
      <c r="AD776" s="824"/>
      <c r="AE776" s="824"/>
      <c r="AF776" s="824"/>
      <c r="AG776" s="824"/>
      <c r="AH776" s="824"/>
      <c r="AI776" s="824"/>
      <c r="AJ776" s="824"/>
      <c r="AK776" s="824"/>
      <c r="AL776" s="824"/>
      <c r="AM776" s="824"/>
      <c r="AN776" s="824"/>
      <c r="AO776" s="824"/>
      <c r="AP776" s="824"/>
      <c r="AQ776" s="824"/>
      <c r="AR776" s="824"/>
      <c r="AS776" s="824"/>
      <c r="AT776" s="824"/>
      <c r="AU776" s="824"/>
      <c r="AV776" s="824"/>
      <c r="AW776" s="824"/>
      <c r="AX776" s="824"/>
      <c r="AY776" s="824"/>
      <c r="AZ776" s="824"/>
    </row>
    <row r="777" spans="6:52" s="794" customFormat="1" ht="12">
      <c r="F777" s="795"/>
      <c r="G777" s="795"/>
      <c r="H777" s="795"/>
      <c r="I777" s="795"/>
      <c r="L777" s="795"/>
      <c r="M777" s="824"/>
      <c r="N777" s="800"/>
      <c r="O777" s="800"/>
      <c r="P777" s="800"/>
      <c r="Q777" s="800"/>
      <c r="R777" s="800"/>
      <c r="S777" s="801"/>
      <c r="T777" s="801"/>
      <c r="U777" s="801"/>
      <c r="V777" s="801"/>
      <c r="W777" s="801"/>
      <c r="X777" s="801"/>
      <c r="Y777" s="801"/>
      <c r="Z777" s="801"/>
      <c r="AA777" s="801"/>
      <c r="AB777" s="801"/>
      <c r="AC777" s="824"/>
      <c r="AD777" s="824"/>
      <c r="AE777" s="824"/>
      <c r="AF777" s="824"/>
      <c r="AG777" s="824"/>
      <c r="AH777" s="824"/>
      <c r="AI777" s="824"/>
      <c r="AJ777" s="824"/>
      <c r="AK777" s="824"/>
      <c r="AL777" s="824"/>
      <c r="AM777" s="824"/>
      <c r="AN777" s="824"/>
      <c r="AO777" s="824"/>
      <c r="AP777" s="824"/>
      <c r="AQ777" s="824"/>
      <c r="AR777" s="824"/>
      <c r="AS777" s="824"/>
      <c r="AT777" s="824"/>
      <c r="AU777" s="824"/>
      <c r="AV777" s="824"/>
      <c r="AW777" s="824"/>
      <c r="AX777" s="824"/>
      <c r="AY777" s="824"/>
      <c r="AZ777" s="824"/>
    </row>
    <row r="778" spans="6:52" s="794" customFormat="1" ht="12">
      <c r="F778" s="795"/>
      <c r="G778" s="795"/>
      <c r="H778" s="795"/>
      <c r="I778" s="795"/>
      <c r="L778" s="795"/>
      <c r="M778" s="824"/>
      <c r="N778" s="800"/>
      <c r="O778" s="800"/>
      <c r="P778" s="800"/>
      <c r="Q778" s="800"/>
      <c r="R778" s="800"/>
      <c r="S778" s="801"/>
      <c r="T778" s="801"/>
      <c r="U778" s="801"/>
      <c r="V778" s="801"/>
      <c r="W778" s="801"/>
      <c r="X778" s="801"/>
      <c r="Y778" s="801"/>
      <c r="Z778" s="801"/>
      <c r="AA778" s="801"/>
      <c r="AB778" s="801"/>
      <c r="AC778" s="824"/>
      <c r="AD778" s="824"/>
      <c r="AE778" s="824"/>
      <c r="AF778" s="824"/>
      <c r="AG778" s="824"/>
      <c r="AH778" s="824"/>
      <c r="AI778" s="824"/>
      <c r="AJ778" s="824"/>
      <c r="AK778" s="824"/>
      <c r="AL778" s="824"/>
      <c r="AM778" s="824"/>
      <c r="AN778" s="824"/>
      <c r="AO778" s="824"/>
      <c r="AP778" s="824"/>
      <c r="AQ778" s="824"/>
      <c r="AR778" s="824"/>
      <c r="AS778" s="824"/>
      <c r="AT778" s="824"/>
      <c r="AU778" s="824"/>
      <c r="AV778" s="824"/>
      <c r="AW778" s="824"/>
      <c r="AX778" s="824"/>
      <c r="AY778" s="824"/>
      <c r="AZ778" s="824"/>
    </row>
    <row r="779" spans="6:52" s="794" customFormat="1" ht="12">
      <c r="F779" s="795"/>
      <c r="G779" s="795"/>
      <c r="H779" s="795"/>
      <c r="I779" s="795"/>
      <c r="L779" s="795"/>
      <c r="M779" s="824"/>
      <c r="N779" s="800"/>
      <c r="O779" s="800"/>
      <c r="P779" s="800"/>
      <c r="Q779" s="800"/>
      <c r="R779" s="800"/>
      <c r="S779" s="801"/>
      <c r="T779" s="801"/>
      <c r="U779" s="801"/>
      <c r="V779" s="801"/>
      <c r="W779" s="801"/>
      <c r="X779" s="801"/>
      <c r="Y779" s="801"/>
      <c r="Z779" s="801"/>
      <c r="AA779" s="801"/>
      <c r="AB779" s="801"/>
      <c r="AC779" s="824"/>
      <c r="AD779" s="824"/>
      <c r="AE779" s="824"/>
      <c r="AF779" s="824"/>
      <c r="AG779" s="824"/>
      <c r="AH779" s="824"/>
      <c r="AI779" s="824"/>
      <c r="AJ779" s="824"/>
      <c r="AK779" s="824"/>
      <c r="AL779" s="824"/>
      <c r="AM779" s="824"/>
      <c r="AN779" s="824"/>
      <c r="AO779" s="824"/>
      <c r="AP779" s="824"/>
      <c r="AQ779" s="824"/>
      <c r="AR779" s="824"/>
      <c r="AS779" s="824"/>
      <c r="AT779" s="824"/>
      <c r="AU779" s="824"/>
      <c r="AV779" s="824"/>
      <c r="AW779" s="824"/>
      <c r="AX779" s="824"/>
      <c r="AY779" s="824"/>
      <c r="AZ779" s="824"/>
    </row>
    <row r="780" spans="6:52" s="794" customFormat="1" ht="12">
      <c r="F780" s="795"/>
      <c r="G780" s="795"/>
      <c r="H780" s="795"/>
      <c r="I780" s="795"/>
      <c r="L780" s="795"/>
      <c r="M780" s="824"/>
      <c r="N780" s="800"/>
      <c r="O780" s="800"/>
      <c r="P780" s="800"/>
      <c r="Q780" s="800"/>
      <c r="R780" s="800"/>
      <c r="S780" s="801"/>
      <c r="T780" s="801"/>
      <c r="U780" s="801"/>
      <c r="V780" s="801"/>
      <c r="W780" s="801"/>
      <c r="X780" s="801"/>
      <c r="Y780" s="801"/>
      <c r="Z780" s="801"/>
      <c r="AA780" s="801"/>
      <c r="AB780" s="801"/>
      <c r="AC780" s="824"/>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4"/>
      <c r="AY780" s="824"/>
      <c r="AZ780" s="824"/>
    </row>
    <row r="781" spans="6:52" s="794" customFormat="1" ht="12">
      <c r="F781" s="795"/>
      <c r="G781" s="795"/>
      <c r="H781" s="795"/>
      <c r="I781" s="795"/>
      <c r="L781" s="795"/>
      <c r="M781" s="824"/>
      <c r="N781" s="800"/>
      <c r="O781" s="800"/>
      <c r="P781" s="800"/>
      <c r="Q781" s="800"/>
      <c r="R781" s="800"/>
      <c r="S781" s="801"/>
      <c r="T781" s="801"/>
      <c r="U781" s="801"/>
      <c r="V781" s="801"/>
      <c r="W781" s="801"/>
      <c r="X781" s="801"/>
      <c r="Y781" s="801"/>
      <c r="Z781" s="801"/>
      <c r="AA781" s="801"/>
      <c r="AB781" s="801"/>
      <c r="AC781" s="824"/>
      <c r="AD781" s="824"/>
      <c r="AE781" s="824"/>
      <c r="AF781" s="824"/>
      <c r="AG781" s="824"/>
      <c r="AH781" s="824"/>
      <c r="AI781" s="824"/>
      <c r="AJ781" s="824"/>
      <c r="AK781" s="824"/>
      <c r="AL781" s="824"/>
      <c r="AM781" s="824"/>
      <c r="AN781" s="824"/>
      <c r="AO781" s="824"/>
      <c r="AP781" s="824"/>
      <c r="AQ781" s="824"/>
      <c r="AR781" s="824"/>
      <c r="AS781" s="824"/>
      <c r="AT781" s="824"/>
      <c r="AU781" s="824"/>
      <c r="AV781" s="824"/>
      <c r="AW781" s="824"/>
      <c r="AX781" s="824"/>
      <c r="AY781" s="824"/>
      <c r="AZ781" s="824"/>
    </row>
    <row r="782" spans="6:52" s="794" customFormat="1" ht="12">
      <c r="F782" s="795"/>
      <c r="G782" s="795"/>
      <c r="H782" s="795"/>
      <c r="I782" s="795"/>
      <c r="L782" s="795"/>
      <c r="M782" s="824"/>
      <c r="N782" s="800"/>
      <c r="O782" s="800"/>
      <c r="P782" s="800"/>
      <c r="Q782" s="800"/>
      <c r="R782" s="800"/>
      <c r="S782" s="801"/>
      <c r="T782" s="801"/>
      <c r="U782" s="801"/>
      <c r="V782" s="801"/>
      <c r="W782" s="801"/>
      <c r="X782" s="801"/>
      <c r="Y782" s="801"/>
      <c r="Z782" s="801"/>
      <c r="AA782" s="801"/>
      <c r="AB782" s="801"/>
      <c r="AC782" s="824"/>
      <c r="AD782" s="824"/>
      <c r="AE782" s="824"/>
      <c r="AF782" s="824"/>
      <c r="AG782" s="824"/>
      <c r="AH782" s="824"/>
      <c r="AI782" s="824"/>
      <c r="AJ782" s="824"/>
      <c r="AK782" s="824"/>
      <c r="AL782" s="824"/>
      <c r="AM782" s="824"/>
      <c r="AN782" s="824"/>
      <c r="AO782" s="824"/>
      <c r="AP782" s="824"/>
      <c r="AQ782" s="824"/>
      <c r="AR782" s="824"/>
      <c r="AS782" s="824"/>
      <c r="AT782" s="824"/>
      <c r="AU782" s="824"/>
      <c r="AV782" s="824"/>
      <c r="AW782" s="824"/>
      <c r="AX782" s="824"/>
      <c r="AY782" s="824"/>
      <c r="AZ782" s="824"/>
    </row>
    <row r="783" spans="6:52" s="794" customFormat="1" ht="12">
      <c r="F783" s="795"/>
      <c r="G783" s="795"/>
      <c r="H783" s="795"/>
      <c r="I783" s="795"/>
      <c r="L783" s="795"/>
      <c r="M783" s="824"/>
      <c r="N783" s="800"/>
      <c r="O783" s="800"/>
      <c r="P783" s="800"/>
      <c r="Q783" s="800"/>
      <c r="R783" s="800"/>
      <c r="S783" s="801"/>
      <c r="T783" s="801"/>
      <c r="U783" s="801"/>
      <c r="V783" s="801"/>
      <c r="W783" s="801"/>
      <c r="X783" s="801"/>
      <c r="Y783" s="801"/>
      <c r="Z783" s="801"/>
      <c r="AA783" s="801"/>
      <c r="AB783" s="801"/>
      <c r="AC783" s="824"/>
      <c r="AD783" s="824"/>
      <c r="AE783" s="824"/>
      <c r="AF783" s="824"/>
      <c r="AG783" s="824"/>
      <c r="AH783" s="824"/>
      <c r="AI783" s="824"/>
      <c r="AJ783" s="824"/>
      <c r="AK783" s="824"/>
      <c r="AL783" s="824"/>
      <c r="AM783" s="824"/>
      <c r="AN783" s="824"/>
      <c r="AO783" s="824"/>
      <c r="AP783" s="824"/>
      <c r="AQ783" s="824"/>
      <c r="AR783" s="824"/>
      <c r="AS783" s="824"/>
      <c r="AT783" s="824"/>
      <c r="AU783" s="824"/>
      <c r="AV783" s="824"/>
      <c r="AW783" s="824"/>
      <c r="AX783" s="824"/>
      <c r="AY783" s="824"/>
      <c r="AZ783" s="824"/>
    </row>
    <row r="784" spans="6:52" s="794" customFormat="1" ht="12">
      <c r="F784" s="795"/>
      <c r="G784" s="795"/>
      <c r="H784" s="795"/>
      <c r="I784" s="795"/>
      <c r="L784" s="795"/>
      <c r="M784" s="824"/>
      <c r="N784" s="800"/>
      <c r="O784" s="800"/>
      <c r="P784" s="800"/>
      <c r="Q784" s="800"/>
      <c r="R784" s="800"/>
      <c r="S784" s="801"/>
      <c r="T784" s="801"/>
      <c r="U784" s="801"/>
      <c r="V784" s="801"/>
      <c r="W784" s="801"/>
      <c r="X784" s="801"/>
      <c r="Y784" s="801"/>
      <c r="Z784" s="801"/>
      <c r="AA784" s="801"/>
      <c r="AB784" s="801"/>
      <c r="AC784" s="824"/>
      <c r="AD784" s="824"/>
      <c r="AE784" s="824"/>
      <c r="AF784" s="824"/>
      <c r="AG784" s="824"/>
      <c r="AH784" s="824"/>
      <c r="AI784" s="824"/>
      <c r="AJ784" s="824"/>
      <c r="AK784" s="824"/>
      <c r="AL784" s="824"/>
      <c r="AM784" s="824"/>
      <c r="AN784" s="824"/>
      <c r="AO784" s="824"/>
      <c r="AP784" s="824"/>
      <c r="AQ784" s="824"/>
      <c r="AR784" s="824"/>
      <c r="AS784" s="824"/>
      <c r="AT784" s="824"/>
      <c r="AU784" s="824"/>
      <c r="AV784" s="824"/>
      <c r="AW784" s="824"/>
      <c r="AX784" s="824"/>
      <c r="AY784" s="824"/>
      <c r="AZ784" s="824"/>
    </row>
    <row r="785" spans="6:52" s="794" customFormat="1" ht="12">
      <c r="F785" s="795"/>
      <c r="G785" s="795"/>
      <c r="H785" s="795"/>
      <c r="I785" s="795"/>
      <c r="L785" s="795"/>
      <c r="M785" s="824"/>
      <c r="N785" s="800"/>
      <c r="O785" s="800"/>
      <c r="P785" s="800"/>
      <c r="Q785" s="800"/>
      <c r="R785" s="800"/>
      <c r="S785" s="801"/>
      <c r="T785" s="801"/>
      <c r="U785" s="801"/>
      <c r="V785" s="801"/>
      <c r="W785" s="801"/>
      <c r="X785" s="801"/>
      <c r="Y785" s="801"/>
      <c r="Z785" s="801"/>
      <c r="AA785" s="801"/>
      <c r="AB785" s="801"/>
      <c r="AC785" s="824"/>
      <c r="AD785" s="824"/>
      <c r="AE785" s="824"/>
      <c r="AF785" s="824"/>
      <c r="AG785" s="824"/>
      <c r="AH785" s="824"/>
      <c r="AI785" s="824"/>
      <c r="AJ785" s="824"/>
      <c r="AK785" s="824"/>
      <c r="AL785" s="824"/>
      <c r="AM785" s="824"/>
      <c r="AN785" s="824"/>
      <c r="AO785" s="824"/>
      <c r="AP785" s="824"/>
      <c r="AQ785" s="824"/>
      <c r="AR785" s="824"/>
      <c r="AS785" s="824"/>
      <c r="AT785" s="824"/>
      <c r="AU785" s="824"/>
      <c r="AV785" s="824"/>
      <c r="AW785" s="824"/>
      <c r="AX785" s="824"/>
      <c r="AY785" s="824"/>
      <c r="AZ785" s="824"/>
    </row>
    <row r="786" spans="6:52" s="794" customFormat="1" ht="12">
      <c r="F786" s="795"/>
      <c r="G786" s="795"/>
      <c r="H786" s="795"/>
      <c r="I786" s="795"/>
      <c r="L786" s="795"/>
      <c r="M786" s="824"/>
      <c r="N786" s="800"/>
      <c r="O786" s="800"/>
      <c r="P786" s="800"/>
      <c r="Q786" s="800"/>
      <c r="R786" s="800"/>
      <c r="S786" s="801"/>
      <c r="T786" s="801"/>
      <c r="U786" s="801"/>
      <c r="V786" s="801"/>
      <c r="W786" s="801"/>
      <c r="X786" s="801"/>
      <c r="Y786" s="801"/>
      <c r="Z786" s="801"/>
      <c r="AA786" s="801"/>
      <c r="AB786" s="801"/>
      <c r="AC786" s="824"/>
      <c r="AD786" s="824"/>
      <c r="AE786" s="824"/>
      <c r="AF786" s="824"/>
      <c r="AG786" s="824"/>
      <c r="AH786" s="824"/>
      <c r="AI786" s="824"/>
      <c r="AJ786" s="824"/>
      <c r="AK786" s="824"/>
      <c r="AL786" s="824"/>
      <c r="AM786" s="824"/>
      <c r="AN786" s="824"/>
      <c r="AO786" s="824"/>
      <c r="AP786" s="824"/>
      <c r="AQ786" s="824"/>
      <c r="AR786" s="824"/>
      <c r="AS786" s="824"/>
      <c r="AT786" s="824"/>
      <c r="AU786" s="824"/>
      <c r="AV786" s="824"/>
      <c r="AW786" s="824"/>
      <c r="AX786" s="824"/>
      <c r="AY786" s="824"/>
      <c r="AZ786" s="824"/>
    </row>
    <row r="787" spans="6:52" s="794" customFormat="1" ht="12">
      <c r="F787" s="795"/>
      <c r="G787" s="795"/>
      <c r="H787" s="795"/>
      <c r="I787" s="795"/>
      <c r="L787" s="795"/>
      <c r="M787" s="824"/>
      <c r="N787" s="800"/>
      <c r="O787" s="800"/>
      <c r="P787" s="800"/>
      <c r="Q787" s="800"/>
      <c r="R787" s="800"/>
      <c r="S787" s="801"/>
      <c r="T787" s="801"/>
      <c r="U787" s="801"/>
      <c r="V787" s="801"/>
      <c r="W787" s="801"/>
      <c r="X787" s="801"/>
      <c r="Y787" s="801"/>
      <c r="Z787" s="801"/>
      <c r="AA787" s="801"/>
      <c r="AB787" s="801"/>
      <c r="AC787" s="824"/>
      <c r="AD787" s="824"/>
      <c r="AE787" s="824"/>
      <c r="AF787" s="824"/>
      <c r="AG787" s="824"/>
      <c r="AH787" s="824"/>
      <c r="AI787" s="824"/>
      <c r="AJ787" s="824"/>
      <c r="AK787" s="824"/>
      <c r="AL787" s="824"/>
      <c r="AM787" s="824"/>
      <c r="AN787" s="824"/>
      <c r="AO787" s="824"/>
      <c r="AP787" s="824"/>
      <c r="AQ787" s="824"/>
      <c r="AR787" s="824"/>
      <c r="AS787" s="824"/>
      <c r="AT787" s="824"/>
      <c r="AU787" s="824"/>
      <c r="AV787" s="824"/>
      <c r="AW787" s="824"/>
      <c r="AX787" s="824"/>
      <c r="AY787" s="824"/>
      <c r="AZ787" s="824"/>
    </row>
    <row r="788" spans="6:52" s="794" customFormat="1" ht="12">
      <c r="F788" s="795"/>
      <c r="G788" s="795"/>
      <c r="H788" s="795"/>
      <c r="I788" s="795"/>
      <c r="L788" s="795"/>
      <c r="M788" s="824"/>
      <c r="N788" s="800"/>
      <c r="O788" s="800"/>
      <c r="P788" s="800"/>
      <c r="Q788" s="800"/>
      <c r="R788" s="800"/>
      <c r="S788" s="801"/>
      <c r="T788" s="801"/>
      <c r="U788" s="801"/>
      <c r="V788" s="801"/>
      <c r="W788" s="801"/>
      <c r="X788" s="801"/>
      <c r="Y788" s="801"/>
      <c r="Z788" s="801"/>
      <c r="AA788" s="801"/>
      <c r="AB788" s="801"/>
      <c r="AC788" s="824"/>
      <c r="AD788" s="824"/>
      <c r="AE788" s="824"/>
      <c r="AF788" s="824"/>
      <c r="AG788" s="824"/>
      <c r="AH788" s="824"/>
      <c r="AI788" s="824"/>
      <c r="AJ788" s="824"/>
      <c r="AK788" s="824"/>
      <c r="AL788" s="824"/>
      <c r="AM788" s="824"/>
      <c r="AN788" s="824"/>
      <c r="AO788" s="824"/>
      <c r="AP788" s="824"/>
      <c r="AQ788" s="824"/>
      <c r="AR788" s="824"/>
      <c r="AS788" s="824"/>
      <c r="AT788" s="824"/>
      <c r="AU788" s="824"/>
      <c r="AV788" s="824"/>
      <c r="AW788" s="824"/>
      <c r="AX788" s="824"/>
      <c r="AY788" s="824"/>
      <c r="AZ788" s="824"/>
    </row>
    <row r="789" spans="6:52" s="794" customFormat="1" ht="12">
      <c r="F789" s="795"/>
      <c r="G789" s="795"/>
      <c r="H789" s="795"/>
      <c r="I789" s="795"/>
      <c r="L789" s="795"/>
      <c r="M789" s="824"/>
      <c r="N789" s="800"/>
      <c r="O789" s="800"/>
      <c r="P789" s="800"/>
      <c r="Q789" s="800"/>
      <c r="R789" s="800"/>
      <c r="S789" s="801"/>
      <c r="T789" s="801"/>
      <c r="U789" s="801"/>
      <c r="V789" s="801"/>
      <c r="W789" s="801"/>
      <c r="X789" s="801"/>
      <c r="Y789" s="801"/>
      <c r="Z789" s="801"/>
      <c r="AA789" s="801"/>
      <c r="AB789" s="801"/>
      <c r="AC789" s="824"/>
      <c r="AD789" s="824"/>
      <c r="AE789" s="824"/>
      <c r="AF789" s="824"/>
      <c r="AG789" s="824"/>
      <c r="AH789" s="824"/>
      <c r="AI789" s="824"/>
      <c r="AJ789" s="824"/>
      <c r="AK789" s="824"/>
      <c r="AL789" s="824"/>
      <c r="AM789" s="824"/>
      <c r="AN789" s="824"/>
      <c r="AO789" s="824"/>
      <c r="AP789" s="824"/>
      <c r="AQ789" s="824"/>
      <c r="AR789" s="824"/>
      <c r="AS789" s="824"/>
      <c r="AT789" s="824"/>
      <c r="AU789" s="824"/>
      <c r="AV789" s="824"/>
      <c r="AW789" s="824"/>
      <c r="AX789" s="824"/>
      <c r="AY789" s="824"/>
      <c r="AZ789" s="824"/>
    </row>
    <row r="790" spans="6:52" s="794" customFormat="1" ht="12">
      <c r="F790" s="795"/>
      <c r="G790" s="795"/>
      <c r="H790" s="795"/>
      <c r="I790" s="795"/>
      <c r="L790" s="795"/>
      <c r="M790" s="824"/>
      <c r="N790" s="800"/>
      <c r="O790" s="800"/>
      <c r="P790" s="800"/>
      <c r="Q790" s="800"/>
      <c r="R790" s="800"/>
      <c r="S790" s="801"/>
      <c r="T790" s="801"/>
      <c r="U790" s="801"/>
      <c r="V790" s="801"/>
      <c r="W790" s="801"/>
      <c r="X790" s="801"/>
      <c r="Y790" s="801"/>
      <c r="Z790" s="801"/>
      <c r="AA790" s="801"/>
      <c r="AB790" s="801"/>
      <c r="AC790" s="824"/>
      <c r="AD790" s="824"/>
      <c r="AE790" s="824"/>
      <c r="AF790" s="824"/>
      <c r="AG790" s="824"/>
      <c r="AH790" s="824"/>
      <c r="AI790" s="824"/>
      <c r="AJ790" s="824"/>
      <c r="AK790" s="824"/>
      <c r="AL790" s="824"/>
      <c r="AM790" s="824"/>
      <c r="AN790" s="824"/>
      <c r="AO790" s="824"/>
      <c r="AP790" s="824"/>
      <c r="AQ790" s="824"/>
      <c r="AR790" s="824"/>
      <c r="AS790" s="824"/>
      <c r="AT790" s="824"/>
      <c r="AU790" s="824"/>
      <c r="AV790" s="824"/>
      <c r="AW790" s="824"/>
      <c r="AX790" s="824"/>
      <c r="AY790" s="824"/>
      <c r="AZ790" s="824"/>
    </row>
    <row r="791" spans="6:52" s="794" customFormat="1" ht="12">
      <c r="F791" s="795"/>
      <c r="G791" s="795"/>
      <c r="H791" s="795"/>
      <c r="I791" s="795"/>
      <c r="L791" s="795"/>
      <c r="M791" s="824"/>
      <c r="N791" s="800"/>
      <c r="O791" s="800"/>
      <c r="P791" s="800"/>
      <c r="Q791" s="800"/>
      <c r="R791" s="800"/>
      <c r="S791" s="801"/>
      <c r="T791" s="801"/>
      <c r="U791" s="801"/>
      <c r="V791" s="801"/>
      <c r="W791" s="801"/>
      <c r="X791" s="801"/>
      <c r="Y791" s="801"/>
      <c r="Z791" s="801"/>
      <c r="AA791" s="801"/>
      <c r="AB791" s="801"/>
      <c r="AC791" s="824"/>
      <c r="AD791" s="824"/>
      <c r="AE791" s="824"/>
      <c r="AF791" s="824"/>
      <c r="AG791" s="824"/>
      <c r="AH791" s="824"/>
      <c r="AI791" s="824"/>
      <c r="AJ791" s="824"/>
      <c r="AK791" s="824"/>
      <c r="AL791" s="824"/>
      <c r="AM791" s="824"/>
      <c r="AN791" s="824"/>
      <c r="AO791" s="824"/>
      <c r="AP791" s="824"/>
      <c r="AQ791" s="824"/>
      <c r="AR791" s="824"/>
      <c r="AS791" s="824"/>
      <c r="AT791" s="824"/>
      <c r="AU791" s="824"/>
      <c r="AV791" s="824"/>
      <c r="AW791" s="824"/>
      <c r="AX791" s="824"/>
      <c r="AY791" s="824"/>
      <c r="AZ791" s="824"/>
    </row>
    <row r="792" spans="6:52" s="794" customFormat="1" ht="12">
      <c r="F792" s="795"/>
      <c r="G792" s="795"/>
      <c r="H792" s="795"/>
      <c r="I792" s="795"/>
      <c r="L792" s="795"/>
      <c r="M792" s="824"/>
      <c r="N792" s="800"/>
      <c r="O792" s="800"/>
      <c r="P792" s="800"/>
      <c r="Q792" s="800"/>
      <c r="R792" s="800"/>
      <c r="S792" s="801"/>
      <c r="T792" s="801"/>
      <c r="U792" s="801"/>
      <c r="V792" s="801"/>
      <c r="W792" s="801"/>
      <c r="X792" s="801"/>
      <c r="Y792" s="801"/>
      <c r="Z792" s="801"/>
      <c r="AA792" s="801"/>
      <c r="AB792" s="801"/>
      <c r="AC792" s="824"/>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4"/>
      <c r="AY792" s="824"/>
      <c r="AZ792" s="824"/>
    </row>
    <row r="793" spans="6:52" s="794" customFormat="1" ht="12">
      <c r="F793" s="795"/>
      <c r="G793" s="795"/>
      <c r="H793" s="795"/>
      <c r="I793" s="795"/>
      <c r="L793" s="795"/>
      <c r="M793" s="824"/>
      <c r="N793" s="800"/>
      <c r="O793" s="800"/>
      <c r="P793" s="800"/>
      <c r="Q793" s="800"/>
      <c r="R793" s="800"/>
      <c r="S793" s="801"/>
      <c r="T793" s="801"/>
      <c r="U793" s="801"/>
      <c r="V793" s="801"/>
      <c r="W793" s="801"/>
      <c r="X793" s="801"/>
      <c r="Y793" s="801"/>
      <c r="Z793" s="801"/>
      <c r="AA793" s="801"/>
      <c r="AB793" s="801"/>
      <c r="AC793" s="824"/>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4"/>
      <c r="AY793" s="824"/>
      <c r="AZ793" s="824"/>
    </row>
    <row r="794" spans="6:52" s="794" customFormat="1" ht="12">
      <c r="F794" s="795"/>
      <c r="G794" s="795"/>
      <c r="H794" s="795"/>
      <c r="I794" s="795"/>
      <c r="L794" s="795"/>
      <c r="M794" s="824"/>
      <c r="N794" s="800"/>
      <c r="O794" s="800"/>
      <c r="P794" s="800"/>
      <c r="Q794" s="800"/>
      <c r="R794" s="800"/>
      <c r="S794" s="801"/>
      <c r="T794" s="801"/>
      <c r="U794" s="801"/>
      <c r="V794" s="801"/>
      <c r="W794" s="801"/>
      <c r="X794" s="801"/>
      <c r="Y794" s="801"/>
      <c r="Z794" s="801"/>
      <c r="AA794" s="801"/>
      <c r="AB794" s="801"/>
      <c r="AC794" s="824"/>
      <c r="AD794" s="824"/>
      <c r="AE794" s="824"/>
      <c r="AF794" s="824"/>
      <c r="AG794" s="824"/>
      <c r="AH794" s="824"/>
      <c r="AI794" s="824"/>
      <c r="AJ794" s="824"/>
      <c r="AK794" s="824"/>
      <c r="AL794" s="824"/>
      <c r="AM794" s="824"/>
      <c r="AN794" s="824"/>
      <c r="AO794" s="824"/>
      <c r="AP794" s="824"/>
      <c r="AQ794" s="824"/>
      <c r="AR794" s="824"/>
      <c r="AS794" s="824"/>
      <c r="AT794" s="824"/>
      <c r="AU794" s="824"/>
      <c r="AV794" s="824"/>
      <c r="AW794" s="824"/>
      <c r="AX794" s="824"/>
      <c r="AY794" s="824"/>
      <c r="AZ794" s="824"/>
    </row>
    <row r="795" spans="6:52" s="794" customFormat="1" ht="12">
      <c r="F795" s="795"/>
      <c r="G795" s="795"/>
      <c r="H795" s="795"/>
      <c r="I795" s="795"/>
      <c r="L795" s="795"/>
      <c r="M795" s="824"/>
      <c r="N795" s="800"/>
      <c r="O795" s="800"/>
      <c r="P795" s="800"/>
      <c r="Q795" s="800"/>
      <c r="R795" s="800"/>
      <c r="S795" s="801"/>
      <c r="T795" s="801"/>
      <c r="U795" s="801"/>
      <c r="V795" s="801"/>
      <c r="W795" s="801"/>
      <c r="X795" s="801"/>
      <c r="Y795" s="801"/>
      <c r="Z795" s="801"/>
      <c r="AA795" s="801"/>
      <c r="AB795" s="801"/>
      <c r="AC795" s="824"/>
      <c r="AD795" s="824"/>
      <c r="AE795" s="824"/>
      <c r="AF795" s="824"/>
      <c r="AG795" s="824"/>
      <c r="AH795" s="824"/>
      <c r="AI795" s="824"/>
      <c r="AJ795" s="824"/>
      <c r="AK795" s="824"/>
      <c r="AL795" s="824"/>
      <c r="AM795" s="824"/>
      <c r="AN795" s="824"/>
      <c r="AO795" s="824"/>
      <c r="AP795" s="824"/>
      <c r="AQ795" s="824"/>
      <c r="AR795" s="824"/>
      <c r="AS795" s="824"/>
      <c r="AT795" s="824"/>
      <c r="AU795" s="824"/>
      <c r="AV795" s="824"/>
      <c r="AW795" s="824"/>
      <c r="AX795" s="824"/>
      <c r="AY795" s="824"/>
      <c r="AZ795" s="824"/>
    </row>
    <row r="796" spans="6:52" s="794" customFormat="1" ht="12">
      <c r="F796" s="795"/>
      <c r="G796" s="795"/>
      <c r="H796" s="795"/>
      <c r="I796" s="795"/>
      <c r="L796" s="795"/>
      <c r="M796" s="824"/>
      <c r="N796" s="800"/>
      <c r="O796" s="800"/>
      <c r="P796" s="800"/>
      <c r="Q796" s="800"/>
      <c r="R796" s="800"/>
      <c r="S796" s="801"/>
      <c r="T796" s="801"/>
      <c r="U796" s="801"/>
      <c r="V796" s="801"/>
      <c r="W796" s="801"/>
      <c r="X796" s="801"/>
      <c r="Y796" s="801"/>
      <c r="Z796" s="801"/>
      <c r="AA796" s="801"/>
      <c r="AB796" s="801"/>
      <c r="AC796" s="824"/>
      <c r="AD796" s="824"/>
      <c r="AE796" s="824"/>
      <c r="AF796" s="824"/>
      <c r="AG796" s="824"/>
      <c r="AH796" s="824"/>
      <c r="AI796" s="824"/>
      <c r="AJ796" s="824"/>
      <c r="AK796" s="824"/>
      <c r="AL796" s="824"/>
      <c r="AM796" s="824"/>
      <c r="AN796" s="824"/>
      <c r="AO796" s="824"/>
      <c r="AP796" s="824"/>
      <c r="AQ796" s="824"/>
      <c r="AR796" s="824"/>
      <c r="AS796" s="824"/>
      <c r="AT796" s="824"/>
      <c r="AU796" s="824"/>
      <c r="AV796" s="824"/>
      <c r="AW796" s="824"/>
      <c r="AX796" s="824"/>
      <c r="AY796" s="824"/>
      <c r="AZ796" s="824"/>
    </row>
    <row r="797" spans="6:52" s="794" customFormat="1" ht="12">
      <c r="F797" s="795"/>
      <c r="G797" s="795"/>
      <c r="H797" s="795"/>
      <c r="I797" s="795"/>
      <c r="L797" s="795"/>
      <c r="M797" s="824"/>
      <c r="N797" s="800"/>
      <c r="O797" s="800"/>
      <c r="P797" s="800"/>
      <c r="Q797" s="800"/>
      <c r="R797" s="800"/>
      <c r="S797" s="801"/>
      <c r="T797" s="801"/>
      <c r="U797" s="801"/>
      <c r="V797" s="801"/>
      <c r="W797" s="801"/>
      <c r="X797" s="801"/>
      <c r="Y797" s="801"/>
      <c r="Z797" s="801"/>
      <c r="AA797" s="801"/>
      <c r="AB797" s="801"/>
      <c r="AC797" s="824"/>
      <c r="AD797" s="824"/>
      <c r="AE797" s="824"/>
      <c r="AF797" s="824"/>
      <c r="AG797" s="824"/>
      <c r="AH797" s="824"/>
      <c r="AI797" s="824"/>
      <c r="AJ797" s="824"/>
      <c r="AK797" s="824"/>
      <c r="AL797" s="824"/>
      <c r="AM797" s="824"/>
      <c r="AN797" s="824"/>
      <c r="AO797" s="824"/>
      <c r="AP797" s="824"/>
      <c r="AQ797" s="824"/>
      <c r="AR797" s="824"/>
      <c r="AS797" s="824"/>
      <c r="AT797" s="824"/>
      <c r="AU797" s="824"/>
      <c r="AV797" s="824"/>
      <c r="AW797" s="824"/>
      <c r="AX797" s="824"/>
      <c r="AY797" s="824"/>
      <c r="AZ797" s="824"/>
    </row>
    <row r="798" spans="6:52" s="794" customFormat="1" ht="12">
      <c r="F798" s="795"/>
      <c r="G798" s="795"/>
      <c r="H798" s="795"/>
      <c r="I798" s="795"/>
      <c r="L798" s="795"/>
      <c r="M798" s="824"/>
      <c r="N798" s="800"/>
      <c r="O798" s="800"/>
      <c r="P798" s="800"/>
      <c r="Q798" s="800"/>
      <c r="R798" s="800"/>
      <c r="S798" s="801"/>
      <c r="T798" s="801"/>
      <c r="U798" s="801"/>
      <c r="V798" s="801"/>
      <c r="W798" s="801"/>
      <c r="X798" s="801"/>
      <c r="Y798" s="801"/>
      <c r="Z798" s="801"/>
      <c r="AA798" s="801"/>
      <c r="AB798" s="801"/>
      <c r="AC798" s="824"/>
      <c r="AD798" s="824"/>
      <c r="AE798" s="824"/>
      <c r="AF798" s="824"/>
      <c r="AG798" s="824"/>
      <c r="AH798" s="824"/>
      <c r="AI798" s="824"/>
      <c r="AJ798" s="824"/>
      <c r="AK798" s="824"/>
      <c r="AL798" s="824"/>
      <c r="AM798" s="824"/>
      <c r="AN798" s="824"/>
      <c r="AO798" s="824"/>
      <c r="AP798" s="824"/>
      <c r="AQ798" s="824"/>
      <c r="AR798" s="824"/>
      <c r="AS798" s="824"/>
      <c r="AT798" s="824"/>
      <c r="AU798" s="824"/>
      <c r="AV798" s="824"/>
      <c r="AW798" s="824"/>
      <c r="AX798" s="824"/>
      <c r="AY798" s="824"/>
      <c r="AZ798" s="824"/>
    </row>
    <row r="799" spans="6:52" s="794" customFormat="1" ht="12">
      <c r="F799" s="795"/>
      <c r="G799" s="795"/>
      <c r="H799" s="795"/>
      <c r="I799" s="795"/>
      <c r="L799" s="795"/>
      <c r="M799" s="824"/>
      <c r="N799" s="800"/>
      <c r="O799" s="800"/>
      <c r="P799" s="800"/>
      <c r="Q799" s="800"/>
      <c r="R799" s="800"/>
      <c r="S799" s="801"/>
      <c r="T799" s="801"/>
      <c r="U799" s="801"/>
      <c r="V799" s="801"/>
      <c r="W799" s="801"/>
      <c r="X799" s="801"/>
      <c r="Y799" s="801"/>
      <c r="Z799" s="801"/>
      <c r="AA799" s="801"/>
      <c r="AB799" s="801"/>
      <c r="AC799" s="824"/>
      <c r="AD799" s="824"/>
      <c r="AE799" s="824"/>
      <c r="AF799" s="824"/>
      <c r="AG799" s="824"/>
      <c r="AH799" s="824"/>
      <c r="AI799" s="824"/>
      <c r="AJ799" s="824"/>
      <c r="AK799" s="824"/>
      <c r="AL799" s="824"/>
      <c r="AM799" s="824"/>
      <c r="AN799" s="824"/>
      <c r="AO799" s="824"/>
      <c r="AP799" s="824"/>
      <c r="AQ799" s="824"/>
      <c r="AR799" s="824"/>
      <c r="AS799" s="824"/>
      <c r="AT799" s="824"/>
      <c r="AU799" s="824"/>
      <c r="AV799" s="824"/>
      <c r="AW799" s="824"/>
      <c r="AX799" s="824"/>
      <c r="AY799" s="824"/>
      <c r="AZ799" s="824"/>
    </row>
    <row r="800" spans="6:52" s="794" customFormat="1" ht="12">
      <c r="F800" s="795"/>
      <c r="G800" s="795"/>
      <c r="H800" s="795"/>
      <c r="I800" s="795"/>
      <c r="L800" s="795"/>
      <c r="M800" s="824"/>
      <c r="N800" s="800"/>
      <c r="O800" s="800"/>
      <c r="P800" s="800"/>
      <c r="Q800" s="800"/>
      <c r="R800" s="800"/>
      <c r="S800" s="801"/>
      <c r="T800" s="801"/>
      <c r="U800" s="801"/>
      <c r="V800" s="801"/>
      <c r="W800" s="801"/>
      <c r="X800" s="801"/>
      <c r="Y800" s="801"/>
      <c r="Z800" s="801"/>
      <c r="AA800" s="801"/>
      <c r="AB800" s="801"/>
      <c r="AC800" s="824"/>
      <c r="AD800" s="824"/>
      <c r="AE800" s="824"/>
      <c r="AF800" s="824"/>
      <c r="AG800" s="824"/>
      <c r="AH800" s="824"/>
      <c r="AI800" s="824"/>
      <c r="AJ800" s="824"/>
      <c r="AK800" s="824"/>
      <c r="AL800" s="824"/>
      <c r="AM800" s="824"/>
      <c r="AN800" s="824"/>
      <c r="AO800" s="824"/>
      <c r="AP800" s="824"/>
      <c r="AQ800" s="824"/>
      <c r="AR800" s="824"/>
      <c r="AS800" s="824"/>
      <c r="AT800" s="824"/>
      <c r="AU800" s="824"/>
      <c r="AV800" s="824"/>
      <c r="AW800" s="824"/>
      <c r="AX800" s="824"/>
      <c r="AY800" s="824"/>
      <c r="AZ800" s="824"/>
    </row>
    <row r="801" spans="6:52" s="794" customFormat="1" ht="12">
      <c r="F801" s="795"/>
      <c r="G801" s="795"/>
      <c r="H801" s="795"/>
      <c r="I801" s="795"/>
      <c r="L801" s="795"/>
      <c r="M801" s="824"/>
      <c r="N801" s="800"/>
      <c r="O801" s="800"/>
      <c r="P801" s="800"/>
      <c r="Q801" s="800"/>
      <c r="R801" s="800"/>
      <c r="S801" s="801"/>
      <c r="T801" s="801"/>
      <c r="U801" s="801"/>
      <c r="V801" s="801"/>
      <c r="W801" s="801"/>
      <c r="X801" s="801"/>
      <c r="Y801" s="801"/>
      <c r="Z801" s="801"/>
      <c r="AA801" s="801"/>
      <c r="AB801" s="801"/>
      <c r="AC801" s="824"/>
      <c r="AD801" s="824"/>
      <c r="AE801" s="824"/>
      <c r="AF801" s="824"/>
      <c r="AG801" s="824"/>
      <c r="AH801" s="824"/>
      <c r="AI801" s="824"/>
      <c r="AJ801" s="824"/>
      <c r="AK801" s="824"/>
      <c r="AL801" s="824"/>
      <c r="AM801" s="824"/>
      <c r="AN801" s="824"/>
      <c r="AO801" s="824"/>
      <c r="AP801" s="824"/>
      <c r="AQ801" s="824"/>
      <c r="AR801" s="824"/>
      <c r="AS801" s="824"/>
      <c r="AT801" s="824"/>
      <c r="AU801" s="824"/>
      <c r="AV801" s="824"/>
      <c r="AW801" s="824"/>
      <c r="AX801" s="824"/>
      <c r="AY801" s="824"/>
      <c r="AZ801" s="824"/>
    </row>
    <row r="802" spans="6:52" s="794" customFormat="1" ht="12">
      <c r="F802" s="795"/>
      <c r="G802" s="795"/>
      <c r="H802" s="795"/>
      <c r="I802" s="795"/>
      <c r="L802" s="795"/>
      <c r="M802" s="824"/>
      <c r="N802" s="800"/>
      <c r="O802" s="800"/>
      <c r="P802" s="800"/>
      <c r="Q802" s="800"/>
      <c r="R802" s="800"/>
      <c r="S802" s="801"/>
      <c r="T802" s="801"/>
      <c r="U802" s="801"/>
      <c r="V802" s="801"/>
      <c r="W802" s="801"/>
      <c r="X802" s="801"/>
      <c r="Y802" s="801"/>
      <c r="Z802" s="801"/>
      <c r="AA802" s="801"/>
      <c r="AB802" s="801"/>
      <c r="AC802" s="824"/>
      <c r="AD802" s="824"/>
      <c r="AE802" s="824"/>
      <c r="AF802" s="824"/>
      <c r="AG802" s="824"/>
      <c r="AH802" s="824"/>
      <c r="AI802" s="824"/>
      <c r="AJ802" s="824"/>
      <c r="AK802" s="824"/>
      <c r="AL802" s="824"/>
      <c r="AM802" s="824"/>
      <c r="AN802" s="824"/>
      <c r="AO802" s="824"/>
      <c r="AP802" s="824"/>
      <c r="AQ802" s="824"/>
      <c r="AR802" s="824"/>
      <c r="AS802" s="824"/>
      <c r="AT802" s="824"/>
      <c r="AU802" s="824"/>
      <c r="AV802" s="824"/>
      <c r="AW802" s="824"/>
      <c r="AX802" s="824"/>
      <c r="AY802" s="824"/>
      <c r="AZ802" s="824"/>
    </row>
    <row r="803" spans="6:52" s="794" customFormat="1" ht="12">
      <c r="F803" s="795"/>
      <c r="G803" s="795"/>
      <c r="H803" s="795"/>
      <c r="I803" s="795"/>
      <c r="L803" s="795"/>
      <c r="M803" s="824"/>
      <c r="N803" s="800"/>
      <c r="O803" s="800"/>
      <c r="P803" s="800"/>
      <c r="Q803" s="800"/>
      <c r="R803" s="800"/>
      <c r="S803" s="801"/>
      <c r="T803" s="801"/>
      <c r="U803" s="801"/>
      <c r="V803" s="801"/>
      <c r="W803" s="801"/>
      <c r="X803" s="801"/>
      <c r="Y803" s="801"/>
      <c r="Z803" s="801"/>
      <c r="AA803" s="801"/>
      <c r="AB803" s="801"/>
      <c r="AC803" s="824"/>
      <c r="AD803" s="824"/>
      <c r="AE803" s="824"/>
      <c r="AF803" s="824"/>
      <c r="AG803" s="824"/>
      <c r="AH803" s="824"/>
      <c r="AI803" s="824"/>
      <c r="AJ803" s="824"/>
      <c r="AK803" s="824"/>
      <c r="AL803" s="824"/>
      <c r="AM803" s="824"/>
      <c r="AN803" s="824"/>
      <c r="AO803" s="824"/>
      <c r="AP803" s="824"/>
      <c r="AQ803" s="824"/>
      <c r="AR803" s="824"/>
      <c r="AS803" s="824"/>
      <c r="AT803" s="824"/>
      <c r="AU803" s="824"/>
      <c r="AV803" s="824"/>
      <c r="AW803" s="824"/>
      <c r="AX803" s="824"/>
      <c r="AY803" s="824"/>
      <c r="AZ803" s="824"/>
    </row>
    <row r="804" spans="6:52" s="794" customFormat="1" ht="12">
      <c r="F804" s="795"/>
      <c r="G804" s="795"/>
      <c r="H804" s="795"/>
      <c r="I804" s="795"/>
      <c r="L804" s="795"/>
      <c r="M804" s="824"/>
      <c r="N804" s="800"/>
      <c r="O804" s="800"/>
      <c r="P804" s="800"/>
      <c r="Q804" s="800"/>
      <c r="R804" s="800"/>
      <c r="S804" s="801"/>
      <c r="T804" s="801"/>
      <c r="U804" s="801"/>
      <c r="V804" s="801"/>
      <c r="W804" s="801"/>
      <c r="X804" s="801"/>
      <c r="Y804" s="801"/>
      <c r="Z804" s="801"/>
      <c r="AA804" s="801"/>
      <c r="AB804" s="801"/>
      <c r="AC804" s="824"/>
      <c r="AD804" s="824"/>
      <c r="AE804" s="824"/>
      <c r="AF804" s="824"/>
      <c r="AG804" s="824"/>
      <c r="AH804" s="824"/>
      <c r="AI804" s="824"/>
      <c r="AJ804" s="824"/>
      <c r="AK804" s="824"/>
      <c r="AL804" s="824"/>
      <c r="AM804" s="824"/>
      <c r="AN804" s="824"/>
      <c r="AO804" s="824"/>
      <c r="AP804" s="824"/>
      <c r="AQ804" s="824"/>
      <c r="AR804" s="824"/>
      <c r="AS804" s="824"/>
      <c r="AT804" s="824"/>
      <c r="AU804" s="824"/>
      <c r="AV804" s="824"/>
      <c r="AW804" s="824"/>
      <c r="AX804" s="824"/>
      <c r="AY804" s="824"/>
      <c r="AZ804" s="824"/>
    </row>
    <row r="805" spans="6:52" s="794" customFormat="1" ht="12">
      <c r="F805" s="795"/>
      <c r="G805" s="795"/>
      <c r="H805" s="795"/>
      <c r="I805" s="795"/>
      <c r="L805" s="795"/>
      <c r="M805" s="824"/>
      <c r="N805" s="800"/>
      <c r="O805" s="800"/>
      <c r="P805" s="800"/>
      <c r="Q805" s="800"/>
      <c r="R805" s="800"/>
      <c r="S805" s="801"/>
      <c r="T805" s="801"/>
      <c r="U805" s="801"/>
      <c r="V805" s="801"/>
      <c r="W805" s="801"/>
      <c r="X805" s="801"/>
      <c r="Y805" s="801"/>
      <c r="Z805" s="801"/>
      <c r="AA805" s="801"/>
      <c r="AB805" s="801"/>
      <c r="AC805" s="824"/>
      <c r="AD805" s="824"/>
      <c r="AE805" s="824"/>
      <c r="AF805" s="824"/>
      <c r="AG805" s="824"/>
      <c r="AH805" s="824"/>
      <c r="AI805" s="824"/>
      <c r="AJ805" s="824"/>
      <c r="AK805" s="824"/>
      <c r="AL805" s="824"/>
      <c r="AM805" s="824"/>
      <c r="AN805" s="824"/>
      <c r="AO805" s="824"/>
      <c r="AP805" s="824"/>
      <c r="AQ805" s="824"/>
      <c r="AR805" s="824"/>
      <c r="AS805" s="824"/>
      <c r="AT805" s="824"/>
      <c r="AU805" s="824"/>
      <c r="AV805" s="824"/>
      <c r="AW805" s="824"/>
      <c r="AX805" s="824"/>
      <c r="AY805" s="824"/>
      <c r="AZ805" s="824"/>
    </row>
    <row r="806" spans="6:52" s="794" customFormat="1" ht="12">
      <c r="F806" s="795"/>
      <c r="G806" s="795"/>
      <c r="H806" s="795"/>
      <c r="I806" s="795"/>
      <c r="L806" s="795"/>
      <c r="M806" s="824"/>
      <c r="N806" s="800"/>
      <c r="O806" s="800"/>
      <c r="P806" s="800"/>
      <c r="Q806" s="800"/>
      <c r="R806" s="800"/>
      <c r="S806" s="801"/>
      <c r="T806" s="801"/>
      <c r="U806" s="801"/>
      <c r="V806" s="801"/>
      <c r="W806" s="801"/>
      <c r="X806" s="801"/>
      <c r="Y806" s="801"/>
      <c r="Z806" s="801"/>
      <c r="AA806" s="801"/>
      <c r="AB806" s="801"/>
      <c r="AC806" s="824"/>
      <c r="AD806" s="824"/>
      <c r="AE806" s="824"/>
      <c r="AF806" s="824"/>
      <c r="AG806" s="824"/>
      <c r="AH806" s="824"/>
      <c r="AI806" s="824"/>
      <c r="AJ806" s="824"/>
      <c r="AK806" s="824"/>
      <c r="AL806" s="824"/>
      <c r="AM806" s="824"/>
      <c r="AN806" s="824"/>
      <c r="AO806" s="824"/>
      <c r="AP806" s="824"/>
      <c r="AQ806" s="824"/>
      <c r="AR806" s="824"/>
      <c r="AS806" s="824"/>
      <c r="AT806" s="824"/>
      <c r="AU806" s="824"/>
      <c r="AV806" s="824"/>
      <c r="AW806" s="824"/>
      <c r="AX806" s="824"/>
      <c r="AY806" s="824"/>
      <c r="AZ806" s="824"/>
    </row>
    <row r="807" spans="6:52" s="794" customFormat="1" ht="12">
      <c r="F807" s="795"/>
      <c r="G807" s="795"/>
      <c r="H807" s="795"/>
      <c r="I807" s="795"/>
      <c r="L807" s="795"/>
      <c r="M807" s="824"/>
      <c r="N807" s="800"/>
      <c r="O807" s="800"/>
      <c r="P807" s="800"/>
      <c r="Q807" s="800"/>
      <c r="R807" s="800"/>
      <c r="S807" s="801"/>
      <c r="T807" s="801"/>
      <c r="U807" s="801"/>
      <c r="V807" s="801"/>
      <c r="W807" s="801"/>
      <c r="X807" s="801"/>
      <c r="Y807" s="801"/>
      <c r="Z807" s="801"/>
      <c r="AA807" s="801"/>
      <c r="AB807" s="801"/>
      <c r="AC807" s="824"/>
      <c r="AD807" s="824"/>
      <c r="AE807" s="824"/>
      <c r="AF807" s="824"/>
      <c r="AG807" s="824"/>
      <c r="AH807" s="824"/>
      <c r="AI807" s="824"/>
      <c r="AJ807" s="824"/>
      <c r="AK807" s="824"/>
      <c r="AL807" s="824"/>
      <c r="AM807" s="824"/>
      <c r="AN807" s="824"/>
      <c r="AO807" s="824"/>
      <c r="AP807" s="824"/>
      <c r="AQ807" s="824"/>
      <c r="AR807" s="824"/>
      <c r="AS807" s="824"/>
      <c r="AT807" s="824"/>
      <c r="AU807" s="824"/>
      <c r="AV807" s="824"/>
      <c r="AW807" s="824"/>
      <c r="AX807" s="824"/>
      <c r="AY807" s="824"/>
      <c r="AZ807" s="824"/>
    </row>
    <row r="808" spans="6:52" s="794" customFormat="1" ht="12">
      <c r="F808" s="795"/>
      <c r="G808" s="795"/>
      <c r="H808" s="795"/>
      <c r="I808" s="795"/>
      <c r="L808" s="795"/>
      <c r="M808" s="824"/>
      <c r="N808" s="800"/>
      <c r="O808" s="800"/>
      <c r="P808" s="800"/>
      <c r="Q808" s="800"/>
      <c r="R808" s="800"/>
      <c r="S808" s="801"/>
      <c r="T808" s="801"/>
      <c r="U808" s="801"/>
      <c r="V808" s="801"/>
      <c r="W808" s="801"/>
      <c r="X808" s="801"/>
      <c r="Y808" s="801"/>
      <c r="Z808" s="801"/>
      <c r="AA808" s="801"/>
      <c r="AB808" s="801"/>
      <c r="AC808" s="824"/>
      <c r="AD808" s="824"/>
      <c r="AE808" s="824"/>
      <c r="AF808" s="824"/>
      <c r="AG808" s="824"/>
      <c r="AH808" s="824"/>
      <c r="AI808" s="824"/>
      <c r="AJ808" s="824"/>
      <c r="AK808" s="824"/>
      <c r="AL808" s="824"/>
      <c r="AM808" s="824"/>
      <c r="AN808" s="824"/>
      <c r="AO808" s="824"/>
      <c r="AP808" s="824"/>
      <c r="AQ808" s="824"/>
      <c r="AR808" s="824"/>
      <c r="AS808" s="824"/>
      <c r="AT808" s="824"/>
      <c r="AU808" s="824"/>
      <c r="AV808" s="824"/>
      <c r="AW808" s="824"/>
      <c r="AX808" s="824"/>
      <c r="AY808" s="824"/>
      <c r="AZ808" s="824"/>
    </row>
    <row r="809" spans="6:52" s="794" customFormat="1" ht="12">
      <c r="F809" s="795"/>
      <c r="G809" s="795"/>
      <c r="H809" s="795"/>
      <c r="I809" s="795"/>
      <c r="L809" s="795"/>
      <c r="M809" s="824"/>
      <c r="N809" s="800"/>
      <c r="O809" s="800"/>
      <c r="P809" s="800"/>
      <c r="Q809" s="800"/>
      <c r="R809" s="800"/>
      <c r="S809" s="801"/>
      <c r="T809" s="801"/>
      <c r="U809" s="801"/>
      <c r="V809" s="801"/>
      <c r="W809" s="801"/>
      <c r="X809" s="801"/>
      <c r="Y809" s="801"/>
      <c r="Z809" s="801"/>
      <c r="AA809" s="801"/>
      <c r="AB809" s="801"/>
      <c r="AC809" s="824"/>
      <c r="AD809" s="824"/>
      <c r="AE809" s="824"/>
      <c r="AF809" s="824"/>
      <c r="AG809" s="824"/>
      <c r="AH809" s="824"/>
      <c r="AI809" s="824"/>
      <c r="AJ809" s="824"/>
      <c r="AK809" s="824"/>
      <c r="AL809" s="824"/>
      <c r="AM809" s="824"/>
      <c r="AN809" s="824"/>
      <c r="AO809" s="824"/>
      <c r="AP809" s="824"/>
      <c r="AQ809" s="824"/>
      <c r="AR809" s="824"/>
      <c r="AS809" s="824"/>
      <c r="AT809" s="824"/>
      <c r="AU809" s="824"/>
      <c r="AV809" s="824"/>
      <c r="AW809" s="824"/>
      <c r="AX809" s="824"/>
      <c r="AY809" s="824"/>
      <c r="AZ809" s="824"/>
    </row>
    <row r="810" spans="6:52" s="794" customFormat="1" ht="12">
      <c r="F810" s="795"/>
      <c r="G810" s="795"/>
      <c r="H810" s="795"/>
      <c r="I810" s="795"/>
      <c r="L810" s="795"/>
      <c r="M810" s="824"/>
      <c r="N810" s="800"/>
      <c r="O810" s="800"/>
      <c r="P810" s="800"/>
      <c r="Q810" s="800"/>
      <c r="R810" s="800"/>
      <c r="S810" s="801"/>
      <c r="T810" s="801"/>
      <c r="U810" s="801"/>
      <c r="V810" s="801"/>
      <c r="W810" s="801"/>
      <c r="X810" s="801"/>
      <c r="Y810" s="801"/>
      <c r="Z810" s="801"/>
      <c r="AA810" s="801"/>
      <c r="AB810" s="801"/>
      <c r="AC810" s="824"/>
      <c r="AD810" s="824"/>
      <c r="AE810" s="824"/>
      <c r="AF810" s="824"/>
      <c r="AG810" s="824"/>
      <c r="AH810" s="824"/>
      <c r="AI810" s="824"/>
      <c r="AJ810" s="824"/>
      <c r="AK810" s="824"/>
      <c r="AL810" s="824"/>
      <c r="AM810" s="824"/>
      <c r="AN810" s="824"/>
      <c r="AO810" s="824"/>
      <c r="AP810" s="824"/>
      <c r="AQ810" s="824"/>
      <c r="AR810" s="824"/>
      <c r="AS810" s="824"/>
      <c r="AT810" s="824"/>
      <c r="AU810" s="824"/>
      <c r="AV810" s="824"/>
      <c r="AW810" s="824"/>
      <c r="AX810" s="824"/>
      <c r="AY810" s="824"/>
      <c r="AZ810" s="824"/>
    </row>
    <row r="811" spans="6:52" s="794" customFormat="1" ht="12">
      <c r="F811" s="795"/>
      <c r="G811" s="795"/>
      <c r="H811" s="795"/>
      <c r="I811" s="795"/>
      <c r="L811" s="795"/>
      <c r="M811" s="824"/>
      <c r="N811" s="800"/>
      <c r="O811" s="800"/>
      <c r="P811" s="800"/>
      <c r="Q811" s="800"/>
      <c r="R811" s="800"/>
      <c r="S811" s="801"/>
      <c r="T811" s="801"/>
      <c r="U811" s="801"/>
      <c r="V811" s="801"/>
      <c r="W811" s="801"/>
      <c r="X811" s="801"/>
      <c r="Y811" s="801"/>
      <c r="Z811" s="801"/>
      <c r="AA811" s="801"/>
      <c r="AB811" s="801"/>
      <c r="AC811" s="824"/>
      <c r="AD811" s="824"/>
      <c r="AE811" s="824"/>
      <c r="AF811" s="824"/>
      <c r="AG811" s="824"/>
      <c r="AH811" s="824"/>
      <c r="AI811" s="824"/>
      <c r="AJ811" s="824"/>
      <c r="AK811" s="824"/>
      <c r="AL811" s="824"/>
      <c r="AM811" s="824"/>
      <c r="AN811" s="824"/>
      <c r="AO811" s="824"/>
      <c r="AP811" s="824"/>
      <c r="AQ811" s="824"/>
      <c r="AR811" s="824"/>
      <c r="AS811" s="824"/>
      <c r="AT811" s="824"/>
      <c r="AU811" s="824"/>
      <c r="AV811" s="824"/>
      <c r="AW811" s="824"/>
      <c r="AX811" s="824"/>
      <c r="AY811" s="824"/>
      <c r="AZ811" s="824"/>
    </row>
    <row r="812" spans="6:52" s="794" customFormat="1" ht="12">
      <c r="F812" s="795"/>
      <c r="G812" s="795"/>
      <c r="H812" s="795"/>
      <c r="I812" s="795"/>
      <c r="L812" s="795"/>
      <c r="M812" s="824"/>
      <c r="N812" s="800"/>
      <c r="O812" s="800"/>
      <c r="P812" s="800"/>
      <c r="Q812" s="800"/>
      <c r="R812" s="800"/>
      <c r="S812" s="801"/>
      <c r="T812" s="801"/>
      <c r="U812" s="801"/>
      <c r="V812" s="801"/>
      <c r="W812" s="801"/>
      <c r="X812" s="801"/>
      <c r="Y812" s="801"/>
      <c r="Z812" s="801"/>
      <c r="AA812" s="801"/>
      <c r="AB812" s="801"/>
      <c r="AC812" s="824"/>
      <c r="AD812" s="824"/>
      <c r="AE812" s="824"/>
      <c r="AF812" s="824"/>
      <c r="AG812" s="824"/>
      <c r="AH812" s="824"/>
      <c r="AI812" s="824"/>
      <c r="AJ812" s="824"/>
      <c r="AK812" s="824"/>
      <c r="AL812" s="824"/>
      <c r="AM812" s="824"/>
      <c r="AN812" s="824"/>
      <c r="AO812" s="824"/>
      <c r="AP812" s="824"/>
      <c r="AQ812" s="824"/>
      <c r="AR812" s="824"/>
      <c r="AS812" s="824"/>
      <c r="AT812" s="824"/>
      <c r="AU812" s="824"/>
      <c r="AV812" s="824"/>
      <c r="AW812" s="824"/>
      <c r="AX812" s="824"/>
      <c r="AY812" s="824"/>
      <c r="AZ812" s="824"/>
    </row>
    <row r="813" spans="6:52" s="794" customFormat="1" ht="12">
      <c r="F813" s="795"/>
      <c r="G813" s="795"/>
      <c r="H813" s="795"/>
      <c r="I813" s="795"/>
      <c r="L813" s="795"/>
      <c r="M813" s="824"/>
      <c r="N813" s="800"/>
      <c r="O813" s="800"/>
      <c r="P813" s="800"/>
      <c r="Q813" s="800"/>
      <c r="R813" s="800"/>
      <c r="S813" s="801"/>
      <c r="T813" s="801"/>
      <c r="U813" s="801"/>
      <c r="V813" s="801"/>
      <c r="W813" s="801"/>
      <c r="X813" s="801"/>
      <c r="Y813" s="801"/>
      <c r="Z813" s="801"/>
      <c r="AA813" s="801"/>
      <c r="AB813" s="801"/>
      <c r="AC813" s="824"/>
      <c r="AD813" s="824"/>
      <c r="AE813" s="824"/>
      <c r="AF813" s="824"/>
      <c r="AG813" s="824"/>
      <c r="AH813" s="824"/>
      <c r="AI813" s="824"/>
      <c r="AJ813" s="824"/>
      <c r="AK813" s="824"/>
      <c r="AL813" s="824"/>
      <c r="AM813" s="824"/>
      <c r="AN813" s="824"/>
      <c r="AO813" s="824"/>
      <c r="AP813" s="824"/>
      <c r="AQ813" s="824"/>
      <c r="AR813" s="824"/>
      <c r="AS813" s="824"/>
      <c r="AT813" s="824"/>
      <c r="AU813" s="824"/>
      <c r="AV813" s="824"/>
      <c r="AW813" s="824"/>
      <c r="AX813" s="824"/>
      <c r="AY813" s="824"/>
      <c r="AZ813" s="824"/>
    </row>
    <row r="814" spans="6:52" s="794" customFormat="1" ht="12">
      <c r="F814" s="795"/>
      <c r="G814" s="795"/>
      <c r="H814" s="795"/>
      <c r="I814" s="795"/>
      <c r="L814" s="795"/>
      <c r="M814" s="824"/>
      <c r="N814" s="800"/>
      <c r="O814" s="800"/>
      <c r="P814" s="800"/>
      <c r="Q814" s="800"/>
      <c r="R814" s="800"/>
      <c r="S814" s="801"/>
      <c r="T814" s="801"/>
      <c r="U814" s="801"/>
      <c r="V814" s="801"/>
      <c r="W814" s="801"/>
      <c r="X814" s="801"/>
      <c r="Y814" s="801"/>
      <c r="Z814" s="801"/>
      <c r="AA814" s="801"/>
      <c r="AB814" s="801"/>
      <c r="AC814" s="824"/>
      <c r="AD814" s="824"/>
      <c r="AE814" s="824"/>
      <c r="AF814" s="824"/>
      <c r="AG814" s="824"/>
      <c r="AH814" s="824"/>
      <c r="AI814" s="824"/>
      <c r="AJ814" s="824"/>
      <c r="AK814" s="824"/>
      <c r="AL814" s="824"/>
      <c r="AM814" s="824"/>
      <c r="AN814" s="824"/>
      <c r="AO814" s="824"/>
      <c r="AP814" s="824"/>
      <c r="AQ814" s="824"/>
      <c r="AR814" s="824"/>
      <c r="AS814" s="824"/>
      <c r="AT814" s="824"/>
      <c r="AU814" s="824"/>
      <c r="AV814" s="824"/>
      <c r="AW814" s="824"/>
      <c r="AX814" s="824"/>
      <c r="AY814" s="824"/>
      <c r="AZ814" s="824"/>
    </row>
    <row r="815" spans="6:52" s="794" customFormat="1" ht="12">
      <c r="F815" s="795"/>
      <c r="G815" s="795"/>
      <c r="H815" s="795"/>
      <c r="I815" s="795"/>
      <c r="L815" s="795"/>
      <c r="M815" s="824"/>
      <c r="N815" s="800"/>
      <c r="O815" s="800"/>
      <c r="P815" s="800"/>
      <c r="Q815" s="800"/>
      <c r="R815" s="800"/>
      <c r="S815" s="801"/>
      <c r="T815" s="801"/>
      <c r="U815" s="801"/>
      <c r="V815" s="801"/>
      <c r="W815" s="801"/>
      <c r="X815" s="801"/>
      <c r="Y815" s="801"/>
      <c r="Z815" s="801"/>
      <c r="AA815" s="801"/>
      <c r="AB815" s="801"/>
      <c r="AC815" s="824"/>
      <c r="AD815" s="824"/>
      <c r="AE815" s="824"/>
      <c r="AF815" s="824"/>
      <c r="AG815" s="824"/>
      <c r="AH815" s="824"/>
      <c r="AI815" s="824"/>
      <c r="AJ815" s="824"/>
      <c r="AK815" s="824"/>
      <c r="AL815" s="824"/>
      <c r="AM815" s="824"/>
      <c r="AN815" s="824"/>
      <c r="AO815" s="824"/>
      <c r="AP815" s="824"/>
      <c r="AQ815" s="824"/>
      <c r="AR815" s="824"/>
      <c r="AS815" s="824"/>
      <c r="AT815" s="824"/>
      <c r="AU815" s="824"/>
      <c r="AV815" s="824"/>
      <c r="AW815" s="824"/>
      <c r="AX815" s="824"/>
      <c r="AY815" s="824"/>
      <c r="AZ815" s="824"/>
    </row>
    <row r="816" spans="6:52" s="794" customFormat="1" ht="12">
      <c r="F816" s="795"/>
      <c r="G816" s="795"/>
      <c r="H816" s="795"/>
      <c r="I816" s="795"/>
      <c r="L816" s="795"/>
      <c r="M816" s="824"/>
      <c r="N816" s="800"/>
      <c r="O816" s="800"/>
      <c r="P816" s="800"/>
      <c r="Q816" s="800"/>
      <c r="R816" s="800"/>
      <c r="S816" s="801"/>
      <c r="T816" s="801"/>
      <c r="U816" s="801"/>
      <c r="V816" s="801"/>
      <c r="W816" s="801"/>
      <c r="X816" s="801"/>
      <c r="Y816" s="801"/>
      <c r="Z816" s="801"/>
      <c r="AA816" s="801"/>
      <c r="AB816" s="801"/>
      <c r="AC816" s="824"/>
      <c r="AD816" s="824"/>
      <c r="AE816" s="824"/>
      <c r="AF816" s="824"/>
      <c r="AG816" s="824"/>
      <c r="AH816" s="824"/>
      <c r="AI816" s="824"/>
      <c r="AJ816" s="824"/>
      <c r="AK816" s="824"/>
      <c r="AL816" s="824"/>
      <c r="AM816" s="824"/>
      <c r="AN816" s="824"/>
      <c r="AO816" s="824"/>
      <c r="AP816" s="824"/>
      <c r="AQ816" s="824"/>
      <c r="AR816" s="824"/>
      <c r="AS816" s="824"/>
      <c r="AT816" s="824"/>
      <c r="AU816" s="824"/>
      <c r="AV816" s="824"/>
      <c r="AW816" s="824"/>
      <c r="AX816" s="824"/>
      <c r="AY816" s="824"/>
      <c r="AZ816" s="824"/>
    </row>
    <row r="817" spans="6:52" s="794" customFormat="1" ht="12">
      <c r="F817" s="795"/>
      <c r="G817" s="795"/>
      <c r="H817" s="795"/>
      <c r="I817" s="795"/>
      <c r="L817" s="795"/>
      <c r="M817" s="824"/>
      <c r="N817" s="800"/>
      <c r="O817" s="800"/>
      <c r="P817" s="800"/>
      <c r="Q817" s="800"/>
      <c r="R817" s="800"/>
      <c r="S817" s="801"/>
      <c r="T817" s="801"/>
      <c r="U817" s="801"/>
      <c r="V817" s="801"/>
      <c r="W817" s="801"/>
      <c r="X817" s="801"/>
      <c r="Y817" s="801"/>
      <c r="Z817" s="801"/>
      <c r="AA817" s="801"/>
      <c r="AB817" s="801"/>
      <c r="AC817" s="824"/>
      <c r="AD817" s="824"/>
      <c r="AE817" s="824"/>
      <c r="AF817" s="824"/>
      <c r="AG817" s="824"/>
      <c r="AH817" s="824"/>
      <c r="AI817" s="824"/>
      <c r="AJ817" s="824"/>
      <c r="AK817" s="824"/>
      <c r="AL817" s="824"/>
      <c r="AM817" s="824"/>
      <c r="AN817" s="824"/>
      <c r="AO817" s="824"/>
      <c r="AP817" s="824"/>
      <c r="AQ817" s="824"/>
      <c r="AR817" s="824"/>
      <c r="AS817" s="824"/>
      <c r="AT817" s="824"/>
      <c r="AU817" s="824"/>
      <c r="AV817" s="824"/>
      <c r="AW817" s="824"/>
      <c r="AX817" s="824"/>
      <c r="AY817" s="824"/>
      <c r="AZ817" s="824"/>
    </row>
    <row r="818" spans="6:52" s="794" customFormat="1" ht="12">
      <c r="F818" s="795"/>
      <c r="G818" s="795"/>
      <c r="H818" s="795"/>
      <c r="I818" s="795"/>
      <c r="L818" s="795"/>
      <c r="M818" s="824"/>
      <c r="N818" s="800"/>
      <c r="O818" s="800"/>
      <c r="P818" s="800"/>
      <c r="Q818" s="800"/>
      <c r="R818" s="800"/>
      <c r="S818" s="801"/>
      <c r="T818" s="801"/>
      <c r="U818" s="801"/>
      <c r="V818" s="801"/>
      <c r="W818" s="801"/>
      <c r="X818" s="801"/>
      <c r="Y818" s="801"/>
      <c r="Z818" s="801"/>
      <c r="AA818" s="801"/>
      <c r="AB818" s="801"/>
      <c r="AC818" s="824"/>
      <c r="AD818" s="824"/>
      <c r="AE818" s="824"/>
      <c r="AF818" s="824"/>
      <c r="AG818" s="824"/>
      <c r="AH818" s="824"/>
      <c r="AI818" s="824"/>
      <c r="AJ818" s="824"/>
      <c r="AK818" s="824"/>
      <c r="AL818" s="824"/>
      <c r="AM818" s="824"/>
      <c r="AN818" s="824"/>
      <c r="AO818" s="824"/>
      <c r="AP818" s="824"/>
      <c r="AQ818" s="824"/>
      <c r="AR818" s="824"/>
      <c r="AS818" s="824"/>
      <c r="AT818" s="824"/>
      <c r="AU818" s="824"/>
      <c r="AV818" s="824"/>
      <c r="AW818" s="824"/>
      <c r="AX818" s="824"/>
      <c r="AY818" s="824"/>
      <c r="AZ818" s="824"/>
    </row>
    <row r="819" spans="6:52" s="794" customFormat="1" ht="12">
      <c r="F819" s="795"/>
      <c r="G819" s="795"/>
      <c r="H819" s="795"/>
      <c r="I819" s="795"/>
      <c r="L819" s="795"/>
      <c r="M819" s="824"/>
      <c r="N819" s="800"/>
      <c r="O819" s="800"/>
      <c r="P819" s="800"/>
      <c r="Q819" s="800"/>
      <c r="R819" s="800"/>
      <c r="S819" s="801"/>
      <c r="T819" s="801"/>
      <c r="U819" s="801"/>
      <c r="V819" s="801"/>
      <c r="W819" s="801"/>
      <c r="X819" s="801"/>
      <c r="Y819" s="801"/>
      <c r="Z819" s="801"/>
      <c r="AA819" s="801"/>
      <c r="AB819" s="801"/>
      <c r="AC819" s="824"/>
      <c r="AD819" s="824"/>
      <c r="AE819" s="824"/>
      <c r="AF819" s="824"/>
      <c r="AG819" s="824"/>
      <c r="AH819" s="824"/>
      <c r="AI819" s="824"/>
      <c r="AJ819" s="824"/>
      <c r="AK819" s="824"/>
      <c r="AL819" s="824"/>
      <c r="AM819" s="824"/>
      <c r="AN819" s="824"/>
      <c r="AO819" s="824"/>
      <c r="AP819" s="824"/>
      <c r="AQ819" s="824"/>
      <c r="AR819" s="824"/>
      <c r="AS819" s="824"/>
      <c r="AT819" s="824"/>
      <c r="AU819" s="824"/>
      <c r="AV819" s="824"/>
      <c r="AW819" s="824"/>
      <c r="AX819" s="824"/>
      <c r="AY819" s="824"/>
      <c r="AZ819" s="824"/>
    </row>
    <row r="820" spans="6:52" s="794" customFormat="1" ht="12">
      <c r="F820" s="795"/>
      <c r="G820" s="795"/>
      <c r="H820" s="795"/>
      <c r="I820" s="795"/>
      <c r="L820" s="795"/>
      <c r="M820" s="824"/>
      <c r="N820" s="800"/>
      <c r="O820" s="800"/>
      <c r="P820" s="800"/>
      <c r="Q820" s="800"/>
      <c r="R820" s="800"/>
      <c r="S820" s="801"/>
      <c r="T820" s="801"/>
      <c r="U820" s="801"/>
      <c r="V820" s="801"/>
      <c r="W820" s="801"/>
      <c r="X820" s="801"/>
      <c r="Y820" s="801"/>
      <c r="Z820" s="801"/>
      <c r="AA820" s="801"/>
      <c r="AB820" s="801"/>
      <c r="AC820" s="824"/>
      <c r="AD820" s="824"/>
      <c r="AE820" s="824"/>
      <c r="AF820" s="824"/>
      <c r="AG820" s="824"/>
      <c r="AH820" s="824"/>
      <c r="AI820" s="824"/>
      <c r="AJ820" s="824"/>
      <c r="AK820" s="824"/>
      <c r="AL820" s="824"/>
      <c r="AM820" s="824"/>
      <c r="AN820" s="824"/>
      <c r="AO820" s="824"/>
      <c r="AP820" s="824"/>
      <c r="AQ820" s="824"/>
      <c r="AR820" s="824"/>
      <c r="AS820" s="824"/>
      <c r="AT820" s="824"/>
      <c r="AU820" s="824"/>
      <c r="AV820" s="824"/>
      <c r="AW820" s="824"/>
      <c r="AX820" s="824"/>
      <c r="AY820" s="824"/>
      <c r="AZ820" s="824"/>
    </row>
    <row r="821" spans="6:52" s="794" customFormat="1" ht="12">
      <c r="F821" s="795"/>
      <c r="G821" s="795"/>
      <c r="H821" s="795"/>
      <c r="I821" s="795"/>
      <c r="L821" s="795"/>
      <c r="M821" s="824"/>
      <c r="N821" s="800"/>
      <c r="O821" s="800"/>
      <c r="P821" s="800"/>
      <c r="Q821" s="800"/>
      <c r="R821" s="800"/>
      <c r="S821" s="801"/>
      <c r="T821" s="801"/>
      <c r="U821" s="801"/>
      <c r="V821" s="801"/>
      <c r="W821" s="801"/>
      <c r="X821" s="801"/>
      <c r="Y821" s="801"/>
      <c r="Z821" s="801"/>
      <c r="AA821" s="801"/>
      <c r="AB821" s="801"/>
      <c r="AC821" s="824"/>
      <c r="AD821" s="824"/>
      <c r="AE821" s="824"/>
      <c r="AF821" s="824"/>
      <c r="AG821" s="824"/>
      <c r="AH821" s="824"/>
      <c r="AI821" s="824"/>
      <c r="AJ821" s="824"/>
      <c r="AK821" s="824"/>
      <c r="AL821" s="824"/>
      <c r="AM821" s="824"/>
      <c r="AN821" s="824"/>
      <c r="AO821" s="824"/>
      <c r="AP821" s="824"/>
      <c r="AQ821" s="824"/>
      <c r="AR821" s="824"/>
      <c r="AS821" s="824"/>
      <c r="AT821" s="824"/>
      <c r="AU821" s="824"/>
      <c r="AV821" s="824"/>
      <c r="AW821" s="824"/>
      <c r="AX821" s="824"/>
      <c r="AY821" s="824"/>
      <c r="AZ821" s="824"/>
    </row>
    <row r="822" spans="6:52" s="794" customFormat="1" ht="12">
      <c r="F822" s="795"/>
      <c r="G822" s="795"/>
      <c r="H822" s="795"/>
      <c r="I822" s="795"/>
      <c r="L822" s="795"/>
      <c r="M822" s="824"/>
      <c r="N822" s="800"/>
      <c r="O822" s="800"/>
      <c r="P822" s="800"/>
      <c r="Q822" s="800"/>
      <c r="R822" s="800"/>
      <c r="S822" s="801"/>
      <c r="T822" s="801"/>
      <c r="U822" s="801"/>
      <c r="V822" s="801"/>
      <c r="W822" s="801"/>
      <c r="X822" s="801"/>
      <c r="Y822" s="801"/>
      <c r="Z822" s="801"/>
      <c r="AA822" s="801"/>
      <c r="AB822" s="801"/>
      <c r="AC822" s="824"/>
      <c r="AD822" s="824"/>
      <c r="AE822" s="824"/>
      <c r="AF822" s="824"/>
      <c r="AG822" s="824"/>
      <c r="AH822" s="824"/>
      <c r="AI822" s="824"/>
      <c r="AJ822" s="824"/>
      <c r="AK822" s="824"/>
      <c r="AL822" s="824"/>
      <c r="AM822" s="824"/>
      <c r="AN822" s="824"/>
      <c r="AO822" s="824"/>
      <c r="AP822" s="824"/>
      <c r="AQ822" s="824"/>
      <c r="AR822" s="824"/>
      <c r="AS822" s="824"/>
      <c r="AT822" s="824"/>
      <c r="AU822" s="824"/>
      <c r="AV822" s="824"/>
      <c r="AW822" s="824"/>
      <c r="AX822" s="824"/>
      <c r="AY822" s="824"/>
      <c r="AZ822" s="824"/>
    </row>
    <row r="823" spans="6:52" s="794" customFormat="1" ht="12">
      <c r="F823" s="795"/>
      <c r="G823" s="795"/>
      <c r="H823" s="795"/>
      <c r="I823" s="795"/>
      <c r="L823" s="795"/>
      <c r="M823" s="824"/>
      <c r="N823" s="800"/>
      <c r="O823" s="800"/>
      <c r="P823" s="800"/>
      <c r="Q823" s="800"/>
      <c r="R823" s="800"/>
      <c r="S823" s="801"/>
      <c r="T823" s="801"/>
      <c r="U823" s="801"/>
      <c r="V823" s="801"/>
      <c r="W823" s="801"/>
      <c r="X823" s="801"/>
      <c r="Y823" s="801"/>
      <c r="Z823" s="801"/>
      <c r="AA823" s="801"/>
      <c r="AB823" s="801"/>
      <c r="AC823" s="824"/>
      <c r="AD823" s="824"/>
      <c r="AE823" s="824"/>
      <c r="AF823" s="824"/>
      <c r="AG823" s="824"/>
      <c r="AH823" s="824"/>
      <c r="AI823" s="824"/>
      <c r="AJ823" s="824"/>
      <c r="AK823" s="824"/>
      <c r="AL823" s="824"/>
      <c r="AM823" s="824"/>
      <c r="AN823" s="824"/>
      <c r="AO823" s="824"/>
      <c r="AP823" s="824"/>
      <c r="AQ823" s="824"/>
      <c r="AR823" s="824"/>
      <c r="AS823" s="824"/>
      <c r="AT823" s="824"/>
      <c r="AU823" s="824"/>
      <c r="AV823" s="824"/>
      <c r="AW823" s="824"/>
      <c r="AX823" s="824"/>
      <c r="AY823" s="824"/>
      <c r="AZ823" s="824"/>
    </row>
    <row r="824" spans="6:52" s="794" customFormat="1" ht="12">
      <c r="F824" s="795"/>
      <c r="G824" s="795"/>
      <c r="H824" s="795"/>
      <c r="I824" s="795"/>
      <c r="L824" s="795"/>
      <c r="M824" s="824"/>
      <c r="N824" s="800"/>
      <c r="O824" s="800"/>
      <c r="P824" s="800"/>
      <c r="Q824" s="800"/>
      <c r="R824" s="800"/>
      <c r="S824" s="801"/>
      <c r="T824" s="801"/>
      <c r="U824" s="801"/>
      <c r="V824" s="801"/>
      <c r="W824" s="801"/>
      <c r="X824" s="801"/>
      <c r="Y824" s="801"/>
      <c r="Z824" s="801"/>
      <c r="AA824" s="801"/>
      <c r="AB824" s="801"/>
      <c r="AC824" s="824"/>
      <c r="AD824" s="824"/>
      <c r="AE824" s="824"/>
      <c r="AF824" s="824"/>
      <c r="AG824" s="824"/>
      <c r="AH824" s="824"/>
      <c r="AI824" s="824"/>
      <c r="AJ824" s="824"/>
      <c r="AK824" s="824"/>
      <c r="AL824" s="824"/>
      <c r="AM824" s="824"/>
      <c r="AN824" s="824"/>
      <c r="AO824" s="824"/>
      <c r="AP824" s="824"/>
      <c r="AQ824" s="824"/>
      <c r="AR824" s="824"/>
      <c r="AS824" s="824"/>
      <c r="AT824" s="824"/>
      <c r="AU824" s="824"/>
      <c r="AV824" s="824"/>
      <c r="AW824" s="824"/>
      <c r="AX824" s="824"/>
      <c r="AY824" s="824"/>
      <c r="AZ824" s="824"/>
    </row>
    <row r="825" spans="6:52" s="794" customFormat="1" ht="12">
      <c r="F825" s="795"/>
      <c r="G825" s="795"/>
      <c r="H825" s="795"/>
      <c r="I825" s="795"/>
      <c r="L825" s="795"/>
      <c r="M825" s="824"/>
      <c r="N825" s="800"/>
      <c r="O825" s="800"/>
      <c r="P825" s="800"/>
      <c r="Q825" s="800"/>
      <c r="R825" s="800"/>
      <c r="S825" s="801"/>
      <c r="T825" s="801"/>
      <c r="U825" s="801"/>
      <c r="V825" s="801"/>
      <c r="W825" s="801"/>
      <c r="X825" s="801"/>
      <c r="Y825" s="801"/>
      <c r="Z825" s="801"/>
      <c r="AA825" s="801"/>
      <c r="AB825" s="801"/>
      <c r="AC825" s="824"/>
      <c r="AD825" s="824"/>
      <c r="AE825" s="824"/>
      <c r="AF825" s="824"/>
      <c r="AG825" s="824"/>
      <c r="AH825" s="824"/>
      <c r="AI825" s="824"/>
      <c r="AJ825" s="824"/>
      <c r="AK825" s="824"/>
      <c r="AL825" s="824"/>
      <c r="AM825" s="824"/>
      <c r="AN825" s="824"/>
      <c r="AO825" s="824"/>
      <c r="AP825" s="824"/>
      <c r="AQ825" s="824"/>
      <c r="AR825" s="824"/>
      <c r="AS825" s="824"/>
      <c r="AT825" s="824"/>
      <c r="AU825" s="824"/>
      <c r="AV825" s="824"/>
      <c r="AW825" s="824"/>
      <c r="AX825" s="824"/>
      <c r="AY825" s="824"/>
      <c r="AZ825" s="824"/>
    </row>
    <row r="826" spans="6:52" s="794" customFormat="1" ht="12">
      <c r="F826" s="795"/>
      <c r="G826" s="795"/>
      <c r="H826" s="795"/>
      <c r="I826" s="795"/>
      <c r="L826" s="795"/>
      <c r="M826" s="824"/>
      <c r="N826" s="800"/>
      <c r="O826" s="800"/>
      <c r="P826" s="800"/>
      <c r="Q826" s="800"/>
      <c r="R826" s="800"/>
      <c r="S826" s="801"/>
      <c r="T826" s="801"/>
      <c r="U826" s="801"/>
      <c r="V826" s="801"/>
      <c r="W826" s="801"/>
      <c r="X826" s="801"/>
      <c r="Y826" s="801"/>
      <c r="Z826" s="801"/>
      <c r="AA826" s="801"/>
      <c r="AB826" s="801"/>
      <c r="AC826" s="824"/>
      <c r="AD826" s="824"/>
      <c r="AE826" s="824"/>
      <c r="AF826" s="824"/>
      <c r="AG826" s="824"/>
      <c r="AH826" s="824"/>
      <c r="AI826" s="824"/>
      <c r="AJ826" s="824"/>
      <c r="AK826" s="824"/>
      <c r="AL826" s="824"/>
      <c r="AM826" s="824"/>
      <c r="AN826" s="824"/>
      <c r="AO826" s="824"/>
      <c r="AP826" s="824"/>
      <c r="AQ826" s="824"/>
      <c r="AR826" s="824"/>
      <c r="AS826" s="824"/>
      <c r="AT826" s="824"/>
      <c r="AU826" s="824"/>
      <c r="AV826" s="824"/>
      <c r="AW826" s="824"/>
      <c r="AX826" s="824"/>
      <c r="AY826" s="824"/>
      <c r="AZ826" s="824"/>
    </row>
    <row r="827" spans="6:52" s="794" customFormat="1" ht="12">
      <c r="F827" s="795"/>
      <c r="G827" s="795"/>
      <c r="H827" s="795"/>
      <c r="I827" s="795"/>
      <c r="L827" s="795"/>
      <c r="M827" s="824"/>
      <c r="N827" s="800"/>
      <c r="O827" s="800"/>
      <c r="P827" s="800"/>
      <c r="Q827" s="800"/>
      <c r="R827" s="800"/>
      <c r="S827" s="801"/>
      <c r="T827" s="801"/>
      <c r="U827" s="801"/>
      <c r="V827" s="801"/>
      <c r="W827" s="801"/>
      <c r="X827" s="801"/>
      <c r="Y827" s="801"/>
      <c r="Z827" s="801"/>
      <c r="AA827" s="801"/>
      <c r="AB827" s="801"/>
      <c r="AC827" s="824"/>
      <c r="AD827" s="824"/>
      <c r="AE827" s="824"/>
      <c r="AF827" s="824"/>
      <c r="AG827" s="824"/>
      <c r="AH827" s="824"/>
      <c r="AI827" s="824"/>
      <c r="AJ827" s="824"/>
      <c r="AK827" s="824"/>
      <c r="AL827" s="824"/>
      <c r="AM827" s="824"/>
      <c r="AN827" s="824"/>
      <c r="AO827" s="824"/>
      <c r="AP827" s="824"/>
      <c r="AQ827" s="824"/>
      <c r="AR827" s="824"/>
      <c r="AS827" s="824"/>
      <c r="AT827" s="824"/>
      <c r="AU827" s="824"/>
      <c r="AV827" s="824"/>
      <c r="AW827" s="824"/>
      <c r="AX827" s="824"/>
      <c r="AY827" s="824"/>
      <c r="AZ827" s="824"/>
    </row>
    <row r="828" spans="6:52" s="794" customFormat="1" ht="12">
      <c r="F828" s="795"/>
      <c r="G828" s="795"/>
      <c r="H828" s="795"/>
      <c r="I828" s="795"/>
      <c r="L828" s="795"/>
      <c r="M828" s="824"/>
      <c r="N828" s="800"/>
      <c r="O828" s="800"/>
      <c r="P828" s="800"/>
      <c r="Q828" s="800"/>
      <c r="R828" s="800"/>
      <c r="S828" s="801"/>
      <c r="T828" s="801"/>
      <c r="U828" s="801"/>
      <c r="V828" s="801"/>
      <c r="W828" s="801"/>
      <c r="X828" s="801"/>
      <c r="Y828" s="801"/>
      <c r="Z828" s="801"/>
      <c r="AA828" s="801"/>
      <c r="AB828" s="801"/>
      <c r="AC828" s="824"/>
      <c r="AD828" s="824"/>
      <c r="AE828" s="824"/>
      <c r="AF828" s="824"/>
      <c r="AG828" s="824"/>
      <c r="AH828" s="824"/>
      <c r="AI828" s="824"/>
      <c r="AJ828" s="824"/>
      <c r="AK828" s="824"/>
      <c r="AL828" s="824"/>
      <c r="AM828" s="824"/>
      <c r="AN828" s="824"/>
      <c r="AO828" s="824"/>
      <c r="AP828" s="824"/>
      <c r="AQ828" s="824"/>
      <c r="AR828" s="824"/>
      <c r="AS828" s="824"/>
      <c r="AT828" s="824"/>
      <c r="AU828" s="824"/>
      <c r="AV828" s="824"/>
      <c r="AW828" s="824"/>
      <c r="AX828" s="824"/>
      <c r="AY828" s="824"/>
      <c r="AZ828" s="824"/>
    </row>
    <row r="829" spans="6:52" s="794" customFormat="1" ht="12">
      <c r="F829" s="795"/>
      <c r="G829" s="795"/>
      <c r="H829" s="795"/>
      <c r="I829" s="795"/>
      <c r="L829" s="795"/>
      <c r="M829" s="824"/>
      <c r="N829" s="800"/>
      <c r="O829" s="800"/>
      <c r="P829" s="800"/>
      <c r="Q829" s="800"/>
      <c r="R829" s="800"/>
      <c r="S829" s="801"/>
      <c r="T829" s="801"/>
      <c r="U829" s="801"/>
      <c r="V829" s="801"/>
      <c r="W829" s="801"/>
      <c r="X829" s="801"/>
      <c r="Y829" s="801"/>
      <c r="Z829" s="801"/>
      <c r="AA829" s="801"/>
      <c r="AB829" s="801"/>
      <c r="AC829" s="824"/>
      <c r="AD829" s="824"/>
      <c r="AE829" s="824"/>
      <c r="AF829" s="824"/>
      <c r="AG829" s="824"/>
      <c r="AH829" s="824"/>
      <c r="AI829" s="824"/>
      <c r="AJ829" s="824"/>
      <c r="AK829" s="824"/>
      <c r="AL829" s="824"/>
      <c r="AM829" s="824"/>
      <c r="AN829" s="824"/>
      <c r="AO829" s="824"/>
      <c r="AP829" s="824"/>
      <c r="AQ829" s="824"/>
      <c r="AR829" s="824"/>
      <c r="AS829" s="824"/>
      <c r="AT829" s="824"/>
      <c r="AU829" s="824"/>
      <c r="AV829" s="824"/>
      <c r="AW829" s="824"/>
      <c r="AX829" s="824"/>
      <c r="AY829" s="824"/>
      <c r="AZ829" s="824"/>
    </row>
    <row r="830" spans="6:52" s="794" customFormat="1" ht="12">
      <c r="F830" s="795"/>
      <c r="G830" s="795"/>
      <c r="H830" s="795"/>
      <c r="I830" s="795"/>
      <c r="L830" s="795"/>
      <c r="M830" s="824"/>
      <c r="N830" s="800"/>
      <c r="O830" s="800"/>
      <c r="P830" s="800"/>
      <c r="Q830" s="800"/>
      <c r="R830" s="800"/>
      <c r="S830" s="801"/>
      <c r="T830" s="801"/>
      <c r="U830" s="801"/>
      <c r="V830" s="801"/>
      <c r="W830" s="801"/>
      <c r="X830" s="801"/>
      <c r="Y830" s="801"/>
      <c r="Z830" s="801"/>
      <c r="AA830" s="801"/>
      <c r="AB830" s="801"/>
      <c r="AC830" s="824"/>
      <c r="AD830" s="824"/>
      <c r="AE830" s="824"/>
      <c r="AF830" s="824"/>
      <c r="AG830" s="824"/>
      <c r="AH830" s="824"/>
      <c r="AI830" s="824"/>
      <c r="AJ830" s="824"/>
      <c r="AK830" s="824"/>
      <c r="AL830" s="824"/>
      <c r="AM830" s="824"/>
      <c r="AN830" s="824"/>
      <c r="AO830" s="824"/>
      <c r="AP830" s="824"/>
      <c r="AQ830" s="824"/>
      <c r="AR830" s="824"/>
      <c r="AS830" s="824"/>
      <c r="AT830" s="824"/>
      <c r="AU830" s="824"/>
      <c r="AV830" s="824"/>
      <c r="AW830" s="824"/>
      <c r="AX830" s="824"/>
      <c r="AY830" s="824"/>
      <c r="AZ830" s="824"/>
    </row>
    <row r="831" spans="6:52" s="794" customFormat="1" ht="12">
      <c r="F831" s="795"/>
      <c r="G831" s="795"/>
      <c r="H831" s="795"/>
      <c r="I831" s="795"/>
      <c r="L831" s="795"/>
      <c r="M831" s="824"/>
      <c r="N831" s="800"/>
      <c r="O831" s="800"/>
      <c r="P831" s="800"/>
      <c r="Q831" s="800"/>
      <c r="R831" s="800"/>
      <c r="S831" s="801"/>
      <c r="T831" s="801"/>
      <c r="U831" s="801"/>
      <c r="V831" s="801"/>
      <c r="W831" s="801"/>
      <c r="X831" s="801"/>
      <c r="Y831" s="801"/>
      <c r="Z831" s="801"/>
      <c r="AA831" s="801"/>
      <c r="AB831" s="801"/>
      <c r="AC831" s="824"/>
      <c r="AD831" s="824"/>
      <c r="AE831" s="824"/>
      <c r="AF831" s="824"/>
      <c r="AG831" s="824"/>
      <c r="AH831" s="824"/>
      <c r="AI831" s="824"/>
      <c r="AJ831" s="824"/>
      <c r="AK831" s="824"/>
      <c r="AL831" s="824"/>
      <c r="AM831" s="824"/>
      <c r="AN831" s="824"/>
      <c r="AO831" s="824"/>
      <c r="AP831" s="824"/>
      <c r="AQ831" s="824"/>
      <c r="AR831" s="824"/>
      <c r="AS831" s="824"/>
      <c r="AT831" s="824"/>
      <c r="AU831" s="824"/>
      <c r="AV831" s="824"/>
      <c r="AW831" s="824"/>
      <c r="AX831" s="824"/>
      <c r="AY831" s="824"/>
      <c r="AZ831" s="824"/>
    </row>
    <row r="832" spans="6:52" s="794" customFormat="1" ht="12">
      <c r="F832" s="795"/>
      <c r="G832" s="795"/>
      <c r="H832" s="795"/>
      <c r="I832" s="795"/>
      <c r="L832" s="795"/>
      <c r="M832" s="824"/>
      <c r="N832" s="800"/>
      <c r="O832" s="800"/>
      <c r="P832" s="800"/>
      <c r="Q832" s="800"/>
      <c r="R832" s="800"/>
      <c r="S832" s="801"/>
      <c r="T832" s="801"/>
      <c r="U832" s="801"/>
      <c r="V832" s="801"/>
      <c r="W832" s="801"/>
      <c r="X832" s="801"/>
      <c r="Y832" s="801"/>
      <c r="Z832" s="801"/>
      <c r="AA832" s="801"/>
      <c r="AB832" s="801"/>
      <c r="AC832" s="824"/>
      <c r="AD832" s="824"/>
      <c r="AE832" s="824"/>
      <c r="AF832" s="824"/>
      <c r="AG832" s="824"/>
      <c r="AH832" s="824"/>
      <c r="AI832" s="824"/>
      <c r="AJ832" s="824"/>
      <c r="AK832" s="824"/>
      <c r="AL832" s="824"/>
      <c r="AM832" s="824"/>
      <c r="AN832" s="824"/>
      <c r="AO832" s="824"/>
      <c r="AP832" s="824"/>
      <c r="AQ832" s="824"/>
      <c r="AR832" s="824"/>
      <c r="AS832" s="824"/>
      <c r="AT832" s="824"/>
      <c r="AU832" s="824"/>
      <c r="AV832" s="824"/>
      <c r="AW832" s="824"/>
      <c r="AX832" s="824"/>
      <c r="AY832" s="824"/>
      <c r="AZ832" s="824"/>
    </row>
    <row r="833" spans="6:52" s="794" customFormat="1" ht="12">
      <c r="F833" s="795"/>
      <c r="G833" s="795"/>
      <c r="H833" s="795"/>
      <c r="I833" s="795"/>
      <c r="L833" s="795"/>
      <c r="M833" s="824"/>
      <c r="N833" s="800"/>
      <c r="O833" s="800"/>
      <c r="P833" s="800"/>
      <c r="Q833" s="800"/>
      <c r="R833" s="800"/>
      <c r="S833" s="801"/>
      <c r="T833" s="801"/>
      <c r="U833" s="801"/>
      <c r="V833" s="801"/>
      <c r="W833" s="801"/>
      <c r="X833" s="801"/>
      <c r="Y833" s="801"/>
      <c r="Z833" s="801"/>
      <c r="AA833" s="801"/>
      <c r="AB833" s="801"/>
      <c r="AC833" s="824"/>
      <c r="AD833" s="824"/>
      <c r="AE833" s="824"/>
      <c r="AF833" s="824"/>
      <c r="AG833" s="824"/>
      <c r="AH833" s="824"/>
      <c r="AI833" s="824"/>
      <c r="AJ833" s="824"/>
      <c r="AK833" s="824"/>
      <c r="AL833" s="824"/>
      <c r="AM833" s="824"/>
      <c r="AN833" s="824"/>
      <c r="AO833" s="824"/>
      <c r="AP833" s="824"/>
      <c r="AQ833" s="824"/>
      <c r="AR833" s="824"/>
      <c r="AS833" s="824"/>
      <c r="AT833" s="824"/>
      <c r="AU833" s="824"/>
      <c r="AV833" s="824"/>
      <c r="AW833" s="824"/>
      <c r="AX833" s="824"/>
      <c r="AY833" s="824"/>
      <c r="AZ833" s="824"/>
    </row>
    <row r="834" spans="6:52" s="794" customFormat="1" ht="12">
      <c r="F834" s="795"/>
      <c r="G834" s="795"/>
      <c r="H834" s="795"/>
      <c r="I834" s="795"/>
      <c r="L834" s="795"/>
      <c r="M834" s="824"/>
      <c r="N834" s="800"/>
      <c r="O834" s="800"/>
      <c r="P834" s="800"/>
      <c r="Q834" s="800"/>
      <c r="R834" s="800"/>
      <c r="S834" s="801"/>
      <c r="T834" s="801"/>
      <c r="U834" s="801"/>
      <c r="V834" s="801"/>
      <c r="W834" s="801"/>
      <c r="X834" s="801"/>
      <c r="Y834" s="801"/>
      <c r="Z834" s="801"/>
      <c r="AA834" s="801"/>
      <c r="AB834" s="801"/>
      <c r="AC834" s="824"/>
      <c r="AD834" s="824"/>
      <c r="AE834" s="824"/>
      <c r="AF834" s="824"/>
      <c r="AG834" s="824"/>
      <c r="AH834" s="824"/>
      <c r="AI834" s="824"/>
      <c r="AJ834" s="824"/>
      <c r="AK834" s="824"/>
      <c r="AL834" s="824"/>
      <c r="AM834" s="824"/>
      <c r="AN834" s="824"/>
      <c r="AO834" s="824"/>
      <c r="AP834" s="824"/>
      <c r="AQ834" s="824"/>
      <c r="AR834" s="824"/>
      <c r="AS834" s="824"/>
      <c r="AT834" s="824"/>
      <c r="AU834" s="824"/>
      <c r="AV834" s="824"/>
      <c r="AW834" s="824"/>
      <c r="AX834" s="824"/>
      <c r="AY834" s="824"/>
      <c r="AZ834" s="824"/>
    </row>
    <row r="835" spans="6:52" s="794" customFormat="1" ht="12">
      <c r="F835" s="795"/>
      <c r="G835" s="795"/>
      <c r="H835" s="795"/>
      <c r="I835" s="795"/>
      <c r="L835" s="795"/>
      <c r="M835" s="824"/>
      <c r="N835" s="800"/>
      <c r="O835" s="800"/>
      <c r="P835" s="800"/>
      <c r="Q835" s="800"/>
      <c r="R835" s="800"/>
      <c r="S835" s="801"/>
      <c r="T835" s="801"/>
      <c r="U835" s="801"/>
      <c r="V835" s="801"/>
      <c r="W835" s="801"/>
      <c r="X835" s="801"/>
      <c r="Y835" s="801"/>
      <c r="Z835" s="801"/>
      <c r="AA835" s="801"/>
      <c r="AB835" s="801"/>
      <c r="AC835" s="824"/>
      <c r="AD835" s="824"/>
      <c r="AE835" s="824"/>
      <c r="AF835" s="824"/>
      <c r="AG835" s="824"/>
      <c r="AH835" s="824"/>
      <c r="AI835" s="824"/>
      <c r="AJ835" s="824"/>
      <c r="AK835" s="824"/>
      <c r="AL835" s="824"/>
      <c r="AM835" s="824"/>
      <c r="AN835" s="824"/>
      <c r="AO835" s="824"/>
      <c r="AP835" s="824"/>
      <c r="AQ835" s="824"/>
      <c r="AR835" s="824"/>
      <c r="AS835" s="824"/>
      <c r="AT835" s="824"/>
      <c r="AU835" s="824"/>
      <c r="AV835" s="824"/>
      <c r="AW835" s="824"/>
      <c r="AX835" s="824"/>
      <c r="AY835" s="824"/>
      <c r="AZ835" s="824"/>
    </row>
    <row r="836" spans="6:52" s="794" customFormat="1" ht="12">
      <c r="F836" s="795"/>
      <c r="G836" s="795"/>
      <c r="H836" s="795"/>
      <c r="I836" s="795"/>
      <c r="L836" s="795"/>
      <c r="M836" s="824"/>
      <c r="N836" s="800"/>
      <c r="O836" s="800"/>
      <c r="P836" s="800"/>
      <c r="Q836" s="800"/>
      <c r="R836" s="800"/>
      <c r="S836" s="801"/>
      <c r="T836" s="801"/>
      <c r="U836" s="801"/>
      <c r="V836" s="801"/>
      <c r="W836" s="801"/>
      <c r="X836" s="801"/>
      <c r="Y836" s="801"/>
      <c r="Z836" s="801"/>
      <c r="AA836" s="801"/>
      <c r="AB836" s="801"/>
      <c r="AC836" s="824"/>
      <c r="AD836" s="824"/>
      <c r="AE836" s="824"/>
      <c r="AF836" s="824"/>
      <c r="AG836" s="824"/>
      <c r="AH836" s="824"/>
      <c r="AI836" s="824"/>
      <c r="AJ836" s="824"/>
      <c r="AK836" s="824"/>
      <c r="AL836" s="824"/>
      <c r="AM836" s="824"/>
      <c r="AN836" s="824"/>
      <c r="AO836" s="824"/>
      <c r="AP836" s="824"/>
      <c r="AQ836" s="824"/>
      <c r="AR836" s="824"/>
      <c r="AS836" s="824"/>
      <c r="AT836" s="824"/>
      <c r="AU836" s="824"/>
      <c r="AV836" s="824"/>
      <c r="AW836" s="824"/>
      <c r="AX836" s="824"/>
      <c r="AY836" s="824"/>
      <c r="AZ836" s="824"/>
    </row>
    <row r="837" spans="6:52" s="794" customFormat="1" ht="12">
      <c r="F837" s="795"/>
      <c r="G837" s="795"/>
      <c r="H837" s="795"/>
      <c r="I837" s="795"/>
      <c r="L837" s="795"/>
      <c r="M837" s="824"/>
      <c r="N837" s="800"/>
      <c r="O837" s="800"/>
      <c r="P837" s="800"/>
      <c r="Q837" s="800"/>
      <c r="R837" s="800"/>
      <c r="S837" s="801"/>
      <c r="T837" s="801"/>
      <c r="U837" s="801"/>
      <c r="V837" s="801"/>
      <c r="W837" s="801"/>
      <c r="X837" s="801"/>
      <c r="Y837" s="801"/>
      <c r="Z837" s="801"/>
      <c r="AA837" s="801"/>
      <c r="AB837" s="801"/>
      <c r="AC837" s="824"/>
      <c r="AD837" s="824"/>
      <c r="AE837" s="824"/>
      <c r="AF837" s="824"/>
      <c r="AG837" s="824"/>
      <c r="AH837" s="824"/>
      <c r="AI837" s="824"/>
      <c r="AJ837" s="824"/>
      <c r="AK837" s="824"/>
      <c r="AL837" s="824"/>
      <c r="AM837" s="824"/>
      <c r="AN837" s="824"/>
      <c r="AO837" s="824"/>
      <c r="AP837" s="824"/>
      <c r="AQ837" s="824"/>
      <c r="AR837" s="824"/>
      <c r="AS837" s="824"/>
      <c r="AT837" s="824"/>
      <c r="AU837" s="824"/>
      <c r="AV837" s="824"/>
      <c r="AW837" s="824"/>
      <c r="AX837" s="824"/>
      <c r="AY837" s="824"/>
      <c r="AZ837" s="824"/>
    </row>
    <row r="838" spans="6:52" s="794" customFormat="1" ht="12">
      <c r="F838" s="795"/>
      <c r="G838" s="795"/>
      <c r="H838" s="795"/>
      <c r="I838" s="795"/>
      <c r="L838" s="795"/>
      <c r="M838" s="824"/>
      <c r="N838" s="800"/>
      <c r="O838" s="800"/>
      <c r="P838" s="800"/>
      <c r="Q838" s="800"/>
      <c r="R838" s="800"/>
      <c r="S838" s="801"/>
      <c r="T838" s="801"/>
      <c r="U838" s="801"/>
      <c r="V838" s="801"/>
      <c r="W838" s="801"/>
      <c r="X838" s="801"/>
      <c r="Y838" s="801"/>
      <c r="Z838" s="801"/>
      <c r="AA838" s="801"/>
      <c r="AB838" s="801"/>
      <c r="AC838" s="824"/>
      <c r="AD838" s="824"/>
      <c r="AE838" s="824"/>
      <c r="AF838" s="824"/>
      <c r="AG838" s="824"/>
      <c r="AH838" s="824"/>
      <c r="AI838" s="824"/>
      <c r="AJ838" s="824"/>
      <c r="AK838" s="824"/>
      <c r="AL838" s="824"/>
      <c r="AM838" s="824"/>
      <c r="AN838" s="824"/>
      <c r="AO838" s="824"/>
      <c r="AP838" s="824"/>
      <c r="AQ838" s="824"/>
      <c r="AR838" s="824"/>
      <c r="AS838" s="824"/>
      <c r="AT838" s="824"/>
      <c r="AU838" s="824"/>
      <c r="AV838" s="824"/>
      <c r="AW838" s="824"/>
      <c r="AX838" s="824"/>
      <c r="AY838" s="824"/>
      <c r="AZ838" s="824"/>
    </row>
    <row r="839" spans="6:52" s="794" customFormat="1" ht="12">
      <c r="F839" s="795"/>
      <c r="G839" s="795"/>
      <c r="H839" s="795"/>
      <c r="I839" s="795"/>
      <c r="L839" s="795"/>
      <c r="M839" s="824"/>
      <c r="N839" s="800"/>
      <c r="O839" s="800"/>
      <c r="P839" s="800"/>
      <c r="Q839" s="800"/>
      <c r="R839" s="800"/>
      <c r="S839" s="801"/>
      <c r="T839" s="801"/>
      <c r="U839" s="801"/>
      <c r="V839" s="801"/>
      <c r="W839" s="801"/>
      <c r="X839" s="801"/>
      <c r="Y839" s="801"/>
      <c r="Z839" s="801"/>
      <c r="AA839" s="801"/>
      <c r="AB839" s="801"/>
      <c r="AC839" s="824"/>
      <c r="AD839" s="824"/>
      <c r="AE839" s="824"/>
      <c r="AF839" s="824"/>
      <c r="AG839" s="824"/>
      <c r="AH839" s="824"/>
      <c r="AI839" s="824"/>
      <c r="AJ839" s="824"/>
      <c r="AK839" s="824"/>
      <c r="AL839" s="824"/>
      <c r="AM839" s="824"/>
      <c r="AN839" s="824"/>
      <c r="AO839" s="824"/>
      <c r="AP839" s="824"/>
      <c r="AQ839" s="824"/>
      <c r="AR839" s="824"/>
      <c r="AS839" s="824"/>
      <c r="AT839" s="824"/>
      <c r="AU839" s="824"/>
      <c r="AV839" s="824"/>
      <c r="AW839" s="824"/>
      <c r="AX839" s="824"/>
      <c r="AY839" s="824"/>
      <c r="AZ839" s="824"/>
    </row>
    <row r="840" spans="6:52" s="794" customFormat="1" ht="12">
      <c r="F840" s="795"/>
      <c r="G840" s="795"/>
      <c r="H840" s="795"/>
      <c r="I840" s="795"/>
      <c r="L840" s="795"/>
      <c r="M840" s="824"/>
      <c r="N840" s="800"/>
      <c r="O840" s="800"/>
      <c r="P840" s="800"/>
      <c r="Q840" s="800"/>
      <c r="R840" s="800"/>
      <c r="S840" s="801"/>
      <c r="T840" s="801"/>
      <c r="U840" s="801"/>
      <c r="V840" s="801"/>
      <c r="W840" s="801"/>
      <c r="X840" s="801"/>
      <c r="Y840" s="801"/>
      <c r="Z840" s="801"/>
      <c r="AA840" s="801"/>
      <c r="AB840" s="801"/>
      <c r="AC840" s="824"/>
      <c r="AD840" s="824"/>
      <c r="AE840" s="824"/>
      <c r="AF840" s="824"/>
      <c r="AG840" s="824"/>
      <c r="AH840" s="824"/>
      <c r="AI840" s="824"/>
      <c r="AJ840" s="824"/>
      <c r="AK840" s="824"/>
      <c r="AL840" s="824"/>
      <c r="AM840" s="824"/>
      <c r="AN840" s="824"/>
      <c r="AO840" s="824"/>
      <c r="AP840" s="824"/>
      <c r="AQ840" s="824"/>
      <c r="AR840" s="824"/>
      <c r="AS840" s="824"/>
      <c r="AT840" s="824"/>
      <c r="AU840" s="824"/>
      <c r="AV840" s="824"/>
      <c r="AW840" s="824"/>
      <c r="AX840" s="824"/>
      <c r="AY840" s="824"/>
      <c r="AZ840" s="824"/>
    </row>
    <row r="841" spans="6:52" s="794" customFormat="1" ht="12">
      <c r="F841" s="795"/>
      <c r="G841" s="795"/>
      <c r="H841" s="795"/>
      <c r="I841" s="795"/>
      <c r="L841" s="795"/>
      <c r="M841" s="824"/>
      <c r="N841" s="800"/>
      <c r="O841" s="800"/>
      <c r="P841" s="800"/>
      <c r="Q841" s="800"/>
      <c r="R841" s="800"/>
      <c r="S841" s="801"/>
      <c r="T841" s="801"/>
      <c r="U841" s="801"/>
      <c r="V841" s="801"/>
      <c r="W841" s="801"/>
      <c r="X841" s="801"/>
      <c r="Y841" s="801"/>
      <c r="Z841" s="801"/>
      <c r="AA841" s="801"/>
      <c r="AB841" s="801"/>
      <c r="AC841" s="824"/>
      <c r="AD841" s="824"/>
      <c r="AE841" s="824"/>
      <c r="AF841" s="824"/>
      <c r="AG841" s="824"/>
      <c r="AH841" s="824"/>
      <c r="AI841" s="824"/>
      <c r="AJ841" s="824"/>
      <c r="AK841" s="824"/>
      <c r="AL841" s="824"/>
      <c r="AM841" s="824"/>
      <c r="AN841" s="824"/>
      <c r="AO841" s="824"/>
      <c r="AP841" s="824"/>
      <c r="AQ841" s="824"/>
      <c r="AR841" s="824"/>
      <c r="AS841" s="824"/>
      <c r="AT841" s="824"/>
      <c r="AU841" s="824"/>
      <c r="AV841" s="824"/>
      <c r="AW841" s="824"/>
      <c r="AX841" s="824"/>
      <c r="AY841" s="824"/>
      <c r="AZ841" s="824"/>
    </row>
    <row r="842" spans="6:52" s="794" customFormat="1" ht="12">
      <c r="F842" s="795"/>
      <c r="G842" s="795"/>
      <c r="H842" s="795"/>
      <c r="I842" s="795"/>
      <c r="L842" s="795"/>
      <c r="M842" s="824"/>
      <c r="N842" s="800"/>
      <c r="O842" s="800"/>
      <c r="P842" s="800"/>
      <c r="Q842" s="800"/>
      <c r="R842" s="800"/>
      <c r="S842" s="801"/>
      <c r="T842" s="801"/>
      <c r="U842" s="801"/>
      <c r="V842" s="801"/>
      <c r="W842" s="801"/>
      <c r="X842" s="801"/>
      <c r="Y842" s="801"/>
      <c r="Z842" s="801"/>
      <c r="AA842" s="801"/>
      <c r="AB842" s="801"/>
      <c r="AC842" s="824"/>
      <c r="AD842" s="824"/>
      <c r="AE842" s="824"/>
      <c r="AF842" s="824"/>
      <c r="AG842" s="824"/>
      <c r="AH842" s="824"/>
      <c r="AI842" s="824"/>
      <c r="AJ842" s="824"/>
      <c r="AK842" s="824"/>
      <c r="AL842" s="824"/>
      <c r="AM842" s="824"/>
      <c r="AN842" s="824"/>
      <c r="AO842" s="824"/>
      <c r="AP842" s="824"/>
      <c r="AQ842" s="824"/>
      <c r="AR842" s="824"/>
      <c r="AS842" s="824"/>
      <c r="AT842" s="824"/>
      <c r="AU842" s="824"/>
      <c r="AV842" s="824"/>
      <c r="AW842" s="824"/>
      <c r="AX842" s="824"/>
      <c r="AY842" s="824"/>
      <c r="AZ842" s="824"/>
    </row>
    <row r="843" spans="6:52" s="794" customFormat="1" ht="12">
      <c r="F843" s="795"/>
      <c r="G843" s="795"/>
      <c r="H843" s="795"/>
      <c r="I843" s="795"/>
      <c r="L843" s="795"/>
      <c r="M843" s="824"/>
      <c r="N843" s="800"/>
      <c r="O843" s="800"/>
      <c r="P843" s="800"/>
      <c r="Q843" s="800"/>
      <c r="R843" s="800"/>
      <c r="S843" s="801"/>
      <c r="T843" s="801"/>
      <c r="U843" s="801"/>
      <c r="V843" s="801"/>
      <c r="W843" s="801"/>
      <c r="X843" s="801"/>
      <c r="Y843" s="801"/>
      <c r="Z843" s="801"/>
      <c r="AA843" s="801"/>
      <c r="AB843" s="801"/>
      <c r="AC843" s="824"/>
      <c r="AD843" s="824"/>
      <c r="AE843" s="824"/>
      <c r="AF843" s="824"/>
      <c r="AG843" s="824"/>
      <c r="AH843" s="824"/>
      <c r="AI843" s="824"/>
      <c r="AJ843" s="824"/>
      <c r="AK843" s="824"/>
      <c r="AL843" s="824"/>
      <c r="AM843" s="824"/>
      <c r="AN843" s="824"/>
      <c r="AO843" s="824"/>
      <c r="AP843" s="824"/>
      <c r="AQ843" s="824"/>
      <c r="AR843" s="824"/>
      <c r="AS843" s="824"/>
      <c r="AT843" s="824"/>
      <c r="AU843" s="824"/>
      <c r="AV843" s="824"/>
      <c r="AW843" s="824"/>
      <c r="AX843" s="824"/>
      <c r="AY843" s="824"/>
      <c r="AZ843" s="824"/>
    </row>
    <row r="844" spans="6:52" s="794" customFormat="1" ht="12">
      <c r="F844" s="795"/>
      <c r="G844" s="795"/>
      <c r="H844" s="795"/>
      <c r="I844" s="795"/>
      <c r="L844" s="795"/>
      <c r="M844" s="824"/>
      <c r="N844" s="800"/>
      <c r="O844" s="800"/>
      <c r="P844" s="800"/>
      <c r="Q844" s="800"/>
      <c r="R844" s="800"/>
      <c r="S844" s="801"/>
      <c r="T844" s="801"/>
      <c r="U844" s="801"/>
      <c r="V844" s="801"/>
      <c r="W844" s="801"/>
      <c r="X844" s="801"/>
      <c r="Y844" s="801"/>
      <c r="Z844" s="801"/>
      <c r="AA844" s="801"/>
      <c r="AB844" s="801"/>
      <c r="AC844" s="824"/>
      <c r="AD844" s="824"/>
      <c r="AE844" s="824"/>
      <c r="AF844" s="824"/>
      <c r="AG844" s="824"/>
      <c r="AH844" s="824"/>
      <c r="AI844" s="824"/>
      <c r="AJ844" s="824"/>
      <c r="AK844" s="824"/>
      <c r="AL844" s="824"/>
      <c r="AM844" s="824"/>
      <c r="AN844" s="824"/>
      <c r="AO844" s="824"/>
      <c r="AP844" s="824"/>
      <c r="AQ844" s="824"/>
      <c r="AR844" s="824"/>
      <c r="AS844" s="824"/>
      <c r="AT844" s="824"/>
      <c r="AU844" s="824"/>
      <c r="AV844" s="824"/>
      <c r="AW844" s="824"/>
      <c r="AX844" s="824"/>
      <c r="AY844" s="824"/>
      <c r="AZ844" s="824"/>
    </row>
    <row r="845" spans="6:52" s="794" customFormat="1" ht="12">
      <c r="F845" s="795"/>
      <c r="G845" s="795"/>
      <c r="H845" s="795"/>
      <c r="I845" s="795"/>
      <c r="L845" s="795"/>
      <c r="M845" s="824"/>
      <c r="N845" s="800"/>
      <c r="O845" s="800"/>
      <c r="P845" s="800"/>
      <c r="Q845" s="800"/>
      <c r="R845" s="800"/>
      <c r="S845" s="801"/>
      <c r="T845" s="801"/>
      <c r="U845" s="801"/>
      <c r="V845" s="801"/>
      <c r="W845" s="801"/>
      <c r="X845" s="801"/>
      <c r="Y845" s="801"/>
      <c r="Z845" s="801"/>
      <c r="AA845" s="801"/>
      <c r="AB845" s="801"/>
      <c r="AC845" s="824"/>
      <c r="AD845" s="824"/>
      <c r="AE845" s="824"/>
      <c r="AF845" s="824"/>
      <c r="AG845" s="824"/>
      <c r="AH845" s="824"/>
      <c r="AI845" s="824"/>
      <c r="AJ845" s="824"/>
      <c r="AK845" s="824"/>
      <c r="AL845" s="824"/>
      <c r="AM845" s="824"/>
      <c r="AN845" s="824"/>
      <c r="AO845" s="824"/>
      <c r="AP845" s="824"/>
      <c r="AQ845" s="824"/>
      <c r="AR845" s="824"/>
      <c r="AS845" s="824"/>
      <c r="AT845" s="824"/>
      <c r="AU845" s="824"/>
      <c r="AV845" s="824"/>
      <c r="AW845" s="824"/>
      <c r="AX845" s="824"/>
      <c r="AY845" s="824"/>
      <c r="AZ845" s="824"/>
    </row>
    <row r="846" spans="6:52" s="794" customFormat="1" ht="12">
      <c r="F846" s="795"/>
      <c r="G846" s="795"/>
      <c r="H846" s="795"/>
      <c r="I846" s="795"/>
      <c r="L846" s="795"/>
      <c r="M846" s="824"/>
      <c r="N846" s="800"/>
      <c r="O846" s="800"/>
      <c r="P846" s="800"/>
      <c r="Q846" s="800"/>
      <c r="R846" s="800"/>
      <c r="S846" s="801"/>
      <c r="T846" s="801"/>
      <c r="U846" s="801"/>
      <c r="V846" s="801"/>
      <c r="W846" s="801"/>
      <c r="X846" s="801"/>
      <c r="Y846" s="801"/>
      <c r="Z846" s="801"/>
      <c r="AA846" s="801"/>
      <c r="AB846" s="801"/>
      <c r="AC846" s="824"/>
      <c r="AD846" s="824"/>
      <c r="AE846" s="824"/>
      <c r="AF846" s="824"/>
      <c r="AG846" s="824"/>
      <c r="AH846" s="824"/>
      <c r="AI846" s="824"/>
      <c r="AJ846" s="824"/>
      <c r="AK846" s="824"/>
      <c r="AL846" s="824"/>
      <c r="AM846" s="824"/>
      <c r="AN846" s="824"/>
      <c r="AO846" s="824"/>
      <c r="AP846" s="824"/>
      <c r="AQ846" s="824"/>
      <c r="AR846" s="824"/>
      <c r="AS846" s="824"/>
      <c r="AT846" s="824"/>
      <c r="AU846" s="824"/>
      <c r="AV846" s="824"/>
      <c r="AW846" s="824"/>
      <c r="AX846" s="824"/>
      <c r="AY846" s="824"/>
      <c r="AZ846" s="824"/>
    </row>
    <row r="847" spans="6:52" s="794" customFormat="1" ht="12">
      <c r="F847" s="795"/>
      <c r="G847" s="795"/>
      <c r="H847" s="795"/>
      <c r="I847" s="795"/>
      <c r="L847" s="795"/>
      <c r="M847" s="824"/>
      <c r="N847" s="800"/>
      <c r="O847" s="800"/>
      <c r="P847" s="800"/>
      <c r="Q847" s="800"/>
      <c r="R847" s="800"/>
      <c r="S847" s="801"/>
      <c r="T847" s="801"/>
      <c r="U847" s="801"/>
      <c r="V847" s="801"/>
      <c r="W847" s="801"/>
      <c r="X847" s="801"/>
      <c r="Y847" s="801"/>
      <c r="Z847" s="801"/>
      <c r="AA847" s="801"/>
      <c r="AB847" s="801"/>
      <c r="AC847" s="824"/>
      <c r="AD847" s="824"/>
      <c r="AE847" s="824"/>
      <c r="AF847" s="824"/>
      <c r="AG847" s="824"/>
      <c r="AH847" s="824"/>
      <c r="AI847" s="824"/>
      <c r="AJ847" s="824"/>
      <c r="AK847" s="824"/>
      <c r="AL847" s="824"/>
      <c r="AM847" s="824"/>
      <c r="AN847" s="824"/>
      <c r="AO847" s="824"/>
      <c r="AP847" s="824"/>
      <c r="AQ847" s="824"/>
      <c r="AR847" s="824"/>
      <c r="AS847" s="824"/>
      <c r="AT847" s="824"/>
      <c r="AU847" s="824"/>
      <c r="AV847" s="824"/>
      <c r="AW847" s="824"/>
      <c r="AX847" s="824"/>
      <c r="AY847" s="824"/>
      <c r="AZ847" s="824"/>
    </row>
    <row r="848" spans="6:52" s="794" customFormat="1" ht="12">
      <c r="F848" s="795"/>
      <c r="G848" s="795"/>
      <c r="H848" s="795"/>
      <c r="I848" s="795"/>
      <c r="L848" s="795"/>
      <c r="M848" s="824"/>
      <c r="N848" s="800"/>
      <c r="O848" s="800"/>
      <c r="P848" s="800"/>
      <c r="Q848" s="800"/>
      <c r="R848" s="800"/>
      <c r="S848" s="801"/>
      <c r="T848" s="801"/>
      <c r="U848" s="801"/>
      <c r="V848" s="801"/>
      <c r="W848" s="801"/>
      <c r="X848" s="801"/>
      <c r="Y848" s="801"/>
      <c r="Z848" s="801"/>
      <c r="AA848" s="801"/>
      <c r="AB848" s="801"/>
      <c r="AC848" s="824"/>
      <c r="AD848" s="824"/>
      <c r="AE848" s="824"/>
      <c r="AF848" s="824"/>
      <c r="AG848" s="824"/>
      <c r="AH848" s="824"/>
      <c r="AI848" s="824"/>
      <c r="AJ848" s="824"/>
      <c r="AK848" s="824"/>
      <c r="AL848" s="824"/>
      <c r="AM848" s="824"/>
      <c r="AN848" s="824"/>
      <c r="AO848" s="824"/>
      <c r="AP848" s="824"/>
      <c r="AQ848" s="824"/>
      <c r="AR848" s="824"/>
      <c r="AS848" s="824"/>
      <c r="AT848" s="824"/>
      <c r="AU848" s="824"/>
      <c r="AV848" s="824"/>
      <c r="AW848" s="824"/>
      <c r="AX848" s="824"/>
      <c r="AY848" s="824"/>
      <c r="AZ848" s="824"/>
    </row>
    <row r="849" spans="6:52" s="794" customFormat="1" ht="12">
      <c r="F849" s="795"/>
      <c r="G849" s="795"/>
      <c r="H849" s="795"/>
      <c r="I849" s="795"/>
      <c r="L849" s="795"/>
      <c r="M849" s="824"/>
      <c r="N849" s="800"/>
      <c r="O849" s="800"/>
      <c r="P849" s="800"/>
      <c r="Q849" s="800"/>
      <c r="R849" s="800"/>
      <c r="S849" s="801"/>
      <c r="T849" s="801"/>
      <c r="U849" s="801"/>
      <c r="V849" s="801"/>
      <c r="W849" s="801"/>
      <c r="X849" s="801"/>
      <c r="Y849" s="801"/>
      <c r="Z849" s="801"/>
      <c r="AA849" s="801"/>
      <c r="AB849" s="801"/>
      <c r="AC849" s="824"/>
      <c r="AD849" s="824"/>
      <c r="AE849" s="824"/>
      <c r="AF849" s="824"/>
      <c r="AG849" s="824"/>
      <c r="AH849" s="824"/>
      <c r="AI849" s="824"/>
      <c r="AJ849" s="824"/>
      <c r="AK849" s="824"/>
      <c r="AL849" s="824"/>
      <c r="AM849" s="824"/>
      <c r="AN849" s="824"/>
      <c r="AO849" s="824"/>
      <c r="AP849" s="824"/>
      <c r="AQ849" s="824"/>
      <c r="AR849" s="824"/>
      <c r="AS849" s="824"/>
      <c r="AT849" s="824"/>
      <c r="AU849" s="824"/>
      <c r="AV849" s="824"/>
      <c r="AW849" s="824"/>
      <c r="AX849" s="824"/>
      <c r="AY849" s="824"/>
      <c r="AZ849" s="824"/>
    </row>
    <row r="850" spans="6:52" s="794" customFormat="1" ht="12">
      <c r="F850" s="795"/>
      <c r="G850" s="795"/>
      <c r="H850" s="795"/>
      <c r="I850" s="795"/>
      <c r="L850" s="795"/>
      <c r="M850" s="824"/>
      <c r="N850" s="800"/>
      <c r="O850" s="800"/>
      <c r="P850" s="800"/>
      <c r="Q850" s="800"/>
      <c r="R850" s="800"/>
      <c r="S850" s="801"/>
      <c r="T850" s="801"/>
      <c r="U850" s="801"/>
      <c r="V850" s="801"/>
      <c r="W850" s="801"/>
      <c r="X850" s="801"/>
      <c r="Y850" s="801"/>
      <c r="Z850" s="801"/>
      <c r="AA850" s="801"/>
      <c r="AB850" s="801"/>
      <c r="AC850" s="824"/>
      <c r="AD850" s="824"/>
      <c r="AE850" s="824"/>
      <c r="AF850" s="824"/>
      <c r="AG850" s="824"/>
      <c r="AH850" s="824"/>
      <c r="AI850" s="824"/>
      <c r="AJ850" s="824"/>
      <c r="AK850" s="824"/>
      <c r="AL850" s="824"/>
      <c r="AM850" s="824"/>
      <c r="AN850" s="824"/>
      <c r="AO850" s="824"/>
      <c r="AP850" s="824"/>
      <c r="AQ850" s="824"/>
      <c r="AR850" s="824"/>
      <c r="AS850" s="824"/>
      <c r="AT850" s="824"/>
      <c r="AU850" s="824"/>
      <c r="AV850" s="824"/>
      <c r="AW850" s="824"/>
      <c r="AX850" s="824"/>
      <c r="AY850" s="824"/>
      <c r="AZ850" s="824"/>
    </row>
    <row r="851" spans="6:52" s="794" customFormat="1" ht="12">
      <c r="F851" s="795"/>
      <c r="G851" s="795"/>
      <c r="H851" s="795"/>
      <c r="I851" s="795"/>
      <c r="L851" s="795"/>
      <c r="M851" s="824"/>
      <c r="N851" s="800"/>
      <c r="O851" s="800"/>
      <c r="P851" s="800"/>
      <c r="Q851" s="800"/>
      <c r="R851" s="800"/>
      <c r="S851" s="801"/>
      <c r="T851" s="801"/>
      <c r="U851" s="801"/>
      <c r="V851" s="801"/>
      <c r="W851" s="801"/>
      <c r="X851" s="801"/>
      <c r="Y851" s="801"/>
      <c r="Z851" s="801"/>
      <c r="AA851" s="801"/>
      <c r="AB851" s="801"/>
      <c r="AC851" s="824"/>
      <c r="AD851" s="824"/>
      <c r="AE851" s="824"/>
      <c r="AF851" s="824"/>
      <c r="AG851" s="824"/>
      <c r="AH851" s="824"/>
      <c r="AI851" s="824"/>
      <c r="AJ851" s="824"/>
      <c r="AK851" s="824"/>
      <c r="AL851" s="824"/>
      <c r="AM851" s="824"/>
      <c r="AN851" s="824"/>
      <c r="AO851" s="824"/>
      <c r="AP851" s="824"/>
      <c r="AQ851" s="824"/>
      <c r="AR851" s="824"/>
      <c r="AS851" s="824"/>
      <c r="AT851" s="824"/>
      <c r="AU851" s="824"/>
      <c r="AV851" s="824"/>
      <c r="AW851" s="824"/>
      <c r="AX851" s="824"/>
      <c r="AY851" s="824"/>
      <c r="AZ851" s="824"/>
    </row>
    <row r="852" spans="6:52" s="794" customFormat="1" ht="12">
      <c r="F852" s="795"/>
      <c r="G852" s="795"/>
      <c r="H852" s="795"/>
      <c r="I852" s="795"/>
      <c r="L852" s="795"/>
      <c r="M852" s="824"/>
      <c r="N852" s="800"/>
      <c r="O852" s="800"/>
      <c r="P852" s="800"/>
      <c r="Q852" s="800"/>
      <c r="R852" s="800"/>
      <c r="S852" s="801"/>
      <c r="T852" s="801"/>
      <c r="U852" s="801"/>
      <c r="V852" s="801"/>
      <c r="W852" s="801"/>
      <c r="X852" s="801"/>
      <c r="Y852" s="801"/>
      <c r="Z852" s="801"/>
      <c r="AA852" s="801"/>
      <c r="AB852" s="801"/>
      <c r="AC852" s="824"/>
      <c r="AD852" s="824"/>
      <c r="AE852" s="824"/>
      <c r="AF852" s="824"/>
      <c r="AG852" s="824"/>
      <c r="AH852" s="824"/>
      <c r="AI852" s="824"/>
      <c r="AJ852" s="824"/>
      <c r="AK852" s="824"/>
      <c r="AL852" s="824"/>
      <c r="AM852" s="824"/>
      <c r="AN852" s="824"/>
      <c r="AO852" s="824"/>
      <c r="AP852" s="824"/>
      <c r="AQ852" s="824"/>
      <c r="AR852" s="824"/>
      <c r="AS852" s="824"/>
      <c r="AT852" s="824"/>
      <c r="AU852" s="824"/>
      <c r="AV852" s="824"/>
      <c r="AW852" s="824"/>
      <c r="AX852" s="824"/>
      <c r="AY852" s="824"/>
      <c r="AZ852" s="824"/>
    </row>
    <row r="853" spans="6:52" s="794" customFormat="1" ht="12">
      <c r="F853" s="795"/>
      <c r="G853" s="795"/>
      <c r="H853" s="795"/>
      <c r="I853" s="795"/>
      <c r="L853" s="795"/>
      <c r="M853" s="824"/>
      <c r="N853" s="800"/>
      <c r="O853" s="800"/>
      <c r="P853" s="800"/>
      <c r="Q853" s="800"/>
      <c r="R853" s="800"/>
      <c r="S853" s="801"/>
      <c r="T853" s="801"/>
      <c r="U853" s="801"/>
      <c r="V853" s="801"/>
      <c r="W853" s="801"/>
      <c r="X853" s="801"/>
      <c r="Y853" s="801"/>
      <c r="Z853" s="801"/>
      <c r="AA853" s="801"/>
      <c r="AB853" s="801"/>
      <c r="AC853" s="824"/>
      <c r="AD853" s="824"/>
      <c r="AE853" s="824"/>
      <c r="AF853" s="824"/>
      <c r="AG853" s="824"/>
      <c r="AH853" s="824"/>
      <c r="AI853" s="824"/>
      <c r="AJ853" s="824"/>
      <c r="AK853" s="824"/>
      <c r="AL853" s="824"/>
      <c r="AM853" s="824"/>
      <c r="AN853" s="824"/>
      <c r="AO853" s="824"/>
      <c r="AP853" s="824"/>
      <c r="AQ853" s="824"/>
      <c r="AR853" s="824"/>
      <c r="AS853" s="824"/>
      <c r="AT853" s="824"/>
      <c r="AU853" s="824"/>
      <c r="AV853" s="824"/>
      <c r="AW853" s="824"/>
      <c r="AX853" s="824"/>
      <c r="AY853" s="824"/>
      <c r="AZ853" s="824"/>
    </row>
    <row r="854" spans="6:52" s="794" customFormat="1" ht="12">
      <c r="F854" s="795"/>
      <c r="G854" s="795"/>
      <c r="H854" s="795"/>
      <c r="I854" s="795"/>
      <c r="L854" s="795"/>
      <c r="M854" s="824"/>
      <c r="N854" s="800"/>
      <c r="O854" s="800"/>
      <c r="P854" s="800"/>
      <c r="Q854" s="800"/>
      <c r="R854" s="800"/>
      <c r="S854" s="801"/>
      <c r="T854" s="801"/>
      <c r="U854" s="801"/>
      <c r="V854" s="801"/>
      <c r="W854" s="801"/>
      <c r="X854" s="801"/>
      <c r="Y854" s="801"/>
      <c r="Z854" s="801"/>
      <c r="AA854" s="801"/>
      <c r="AB854" s="801"/>
      <c r="AC854" s="824"/>
      <c r="AD854" s="824"/>
      <c r="AE854" s="824"/>
      <c r="AF854" s="824"/>
      <c r="AG854" s="824"/>
      <c r="AH854" s="824"/>
      <c r="AI854" s="824"/>
      <c r="AJ854" s="824"/>
      <c r="AK854" s="824"/>
      <c r="AL854" s="824"/>
      <c r="AM854" s="824"/>
      <c r="AN854" s="824"/>
      <c r="AO854" s="824"/>
      <c r="AP854" s="824"/>
      <c r="AQ854" s="824"/>
      <c r="AR854" s="824"/>
      <c r="AS854" s="824"/>
      <c r="AT854" s="824"/>
      <c r="AU854" s="824"/>
      <c r="AV854" s="824"/>
      <c r="AW854" s="824"/>
      <c r="AX854" s="824"/>
      <c r="AY854" s="824"/>
      <c r="AZ854" s="824"/>
    </row>
    <row r="855" spans="6:52" s="794" customFormat="1" ht="12">
      <c r="F855" s="795"/>
      <c r="G855" s="795"/>
      <c r="H855" s="795"/>
      <c r="I855" s="795"/>
      <c r="L855" s="795"/>
      <c r="M855" s="824"/>
      <c r="N855" s="800"/>
      <c r="O855" s="800"/>
      <c r="P855" s="800"/>
      <c r="Q855" s="800"/>
      <c r="R855" s="800"/>
      <c r="S855" s="801"/>
      <c r="T855" s="801"/>
      <c r="U855" s="801"/>
      <c r="V855" s="801"/>
      <c r="W855" s="801"/>
      <c r="X855" s="801"/>
      <c r="Y855" s="801"/>
      <c r="Z855" s="801"/>
      <c r="AA855" s="801"/>
      <c r="AB855" s="801"/>
      <c r="AC855" s="824"/>
      <c r="AD855" s="824"/>
      <c r="AE855" s="824"/>
      <c r="AF855" s="824"/>
      <c r="AG855" s="824"/>
      <c r="AH855" s="824"/>
      <c r="AI855" s="824"/>
      <c r="AJ855" s="824"/>
      <c r="AK855" s="824"/>
      <c r="AL855" s="824"/>
      <c r="AM855" s="824"/>
      <c r="AN855" s="824"/>
      <c r="AO855" s="824"/>
      <c r="AP855" s="824"/>
      <c r="AQ855" s="824"/>
      <c r="AR855" s="824"/>
      <c r="AS855" s="824"/>
      <c r="AT855" s="824"/>
      <c r="AU855" s="824"/>
      <c r="AV855" s="824"/>
      <c r="AW855" s="824"/>
      <c r="AX855" s="824"/>
      <c r="AY855" s="824"/>
      <c r="AZ855" s="824"/>
    </row>
    <row r="856" spans="6:52" s="794" customFormat="1" ht="12">
      <c r="F856" s="795"/>
      <c r="G856" s="795"/>
      <c r="H856" s="795"/>
      <c r="I856" s="795"/>
      <c r="L856" s="795"/>
      <c r="M856" s="824"/>
      <c r="N856" s="800"/>
      <c r="O856" s="800"/>
      <c r="P856" s="800"/>
      <c r="Q856" s="800"/>
      <c r="R856" s="800"/>
      <c r="S856" s="801"/>
      <c r="T856" s="801"/>
      <c r="U856" s="801"/>
      <c r="V856" s="801"/>
      <c r="W856" s="801"/>
      <c r="X856" s="801"/>
      <c r="Y856" s="801"/>
      <c r="Z856" s="801"/>
      <c r="AA856" s="801"/>
      <c r="AB856" s="801"/>
      <c r="AC856" s="824"/>
      <c r="AD856" s="824"/>
      <c r="AE856" s="824"/>
      <c r="AF856" s="824"/>
      <c r="AG856" s="824"/>
      <c r="AH856" s="824"/>
      <c r="AI856" s="824"/>
      <c r="AJ856" s="824"/>
      <c r="AK856" s="824"/>
      <c r="AL856" s="824"/>
      <c r="AM856" s="824"/>
      <c r="AN856" s="824"/>
      <c r="AO856" s="824"/>
      <c r="AP856" s="824"/>
      <c r="AQ856" s="824"/>
      <c r="AR856" s="824"/>
      <c r="AS856" s="824"/>
      <c r="AT856" s="824"/>
      <c r="AU856" s="824"/>
      <c r="AV856" s="824"/>
      <c r="AW856" s="824"/>
      <c r="AX856" s="824"/>
      <c r="AY856" s="824"/>
      <c r="AZ856" s="824"/>
    </row>
    <row r="857" spans="6:52" s="794" customFormat="1" ht="12">
      <c r="F857" s="795"/>
      <c r="G857" s="795"/>
      <c r="H857" s="795"/>
      <c r="I857" s="795"/>
      <c r="L857" s="795"/>
      <c r="M857" s="824"/>
      <c r="N857" s="800"/>
      <c r="O857" s="800"/>
      <c r="P857" s="800"/>
      <c r="Q857" s="800"/>
      <c r="R857" s="800"/>
      <c r="S857" s="801"/>
      <c r="T857" s="801"/>
      <c r="U857" s="801"/>
      <c r="V857" s="801"/>
      <c r="W857" s="801"/>
      <c r="X857" s="801"/>
      <c r="Y857" s="801"/>
      <c r="Z857" s="801"/>
      <c r="AA857" s="801"/>
      <c r="AB857" s="801"/>
      <c r="AC857" s="824"/>
      <c r="AD857" s="824"/>
      <c r="AE857" s="824"/>
      <c r="AF857" s="824"/>
      <c r="AG857" s="824"/>
      <c r="AH857" s="824"/>
      <c r="AI857" s="824"/>
      <c r="AJ857" s="824"/>
      <c r="AK857" s="824"/>
      <c r="AL857" s="824"/>
      <c r="AM857" s="824"/>
      <c r="AN857" s="824"/>
      <c r="AO857" s="824"/>
      <c r="AP857" s="824"/>
      <c r="AQ857" s="824"/>
      <c r="AR857" s="824"/>
      <c r="AS857" s="824"/>
      <c r="AT857" s="824"/>
      <c r="AU857" s="824"/>
      <c r="AV857" s="824"/>
      <c r="AW857" s="824"/>
      <c r="AX857" s="824"/>
      <c r="AY857" s="824"/>
      <c r="AZ857" s="824"/>
    </row>
    <row r="858" spans="6:52" s="794" customFormat="1" ht="12">
      <c r="F858" s="795"/>
      <c r="G858" s="795"/>
      <c r="H858" s="795"/>
      <c r="I858" s="795"/>
      <c r="L858" s="795"/>
      <c r="M858" s="824"/>
      <c r="N858" s="800"/>
      <c r="O858" s="800"/>
      <c r="P858" s="800"/>
      <c r="Q858" s="800"/>
      <c r="R858" s="800"/>
      <c r="S858" s="801"/>
      <c r="T858" s="801"/>
      <c r="U858" s="801"/>
      <c r="V858" s="801"/>
      <c r="W858" s="801"/>
      <c r="X858" s="801"/>
      <c r="Y858" s="801"/>
      <c r="Z858" s="801"/>
      <c r="AA858" s="801"/>
      <c r="AB858" s="801"/>
      <c r="AC858" s="824"/>
      <c r="AD858" s="824"/>
      <c r="AE858" s="824"/>
      <c r="AF858" s="824"/>
      <c r="AG858" s="824"/>
      <c r="AH858" s="824"/>
      <c r="AI858" s="824"/>
      <c r="AJ858" s="824"/>
      <c r="AK858" s="824"/>
      <c r="AL858" s="824"/>
      <c r="AM858" s="824"/>
      <c r="AN858" s="824"/>
      <c r="AO858" s="824"/>
      <c r="AP858" s="824"/>
      <c r="AQ858" s="824"/>
      <c r="AR858" s="824"/>
      <c r="AS858" s="824"/>
      <c r="AT858" s="824"/>
      <c r="AU858" s="824"/>
      <c r="AV858" s="824"/>
      <c r="AW858" s="824"/>
      <c r="AX858" s="824"/>
      <c r="AY858" s="824"/>
      <c r="AZ858" s="824"/>
    </row>
    <row r="859" spans="6:52" s="794" customFormat="1" ht="12">
      <c r="F859" s="795"/>
      <c r="G859" s="795"/>
      <c r="H859" s="795"/>
      <c r="I859" s="795"/>
      <c r="L859" s="795"/>
      <c r="M859" s="824"/>
      <c r="N859" s="800"/>
      <c r="O859" s="800"/>
      <c r="P859" s="800"/>
      <c r="Q859" s="800"/>
      <c r="R859" s="800"/>
      <c r="S859" s="801"/>
      <c r="T859" s="801"/>
      <c r="U859" s="801"/>
      <c r="V859" s="801"/>
      <c r="W859" s="801"/>
      <c r="X859" s="801"/>
      <c r="Y859" s="801"/>
      <c r="Z859" s="801"/>
      <c r="AA859" s="801"/>
      <c r="AB859" s="801"/>
      <c r="AC859" s="824"/>
      <c r="AD859" s="824"/>
      <c r="AE859" s="824"/>
      <c r="AF859" s="824"/>
      <c r="AG859" s="824"/>
      <c r="AH859" s="824"/>
      <c r="AI859" s="824"/>
      <c r="AJ859" s="824"/>
      <c r="AK859" s="824"/>
      <c r="AL859" s="824"/>
      <c r="AM859" s="824"/>
      <c r="AN859" s="824"/>
      <c r="AO859" s="824"/>
      <c r="AP859" s="824"/>
      <c r="AQ859" s="824"/>
      <c r="AR859" s="824"/>
      <c r="AS859" s="824"/>
      <c r="AT859" s="824"/>
      <c r="AU859" s="824"/>
      <c r="AV859" s="824"/>
      <c r="AW859" s="824"/>
      <c r="AX859" s="824"/>
      <c r="AY859" s="824"/>
      <c r="AZ859" s="824"/>
    </row>
    <row r="860" spans="6:52" s="794" customFormat="1" ht="12">
      <c r="F860" s="795"/>
      <c r="G860" s="795"/>
      <c r="H860" s="795"/>
      <c r="I860" s="795"/>
      <c r="L860" s="795"/>
      <c r="M860" s="824"/>
      <c r="N860" s="800"/>
      <c r="O860" s="800"/>
      <c r="P860" s="800"/>
      <c r="Q860" s="800"/>
      <c r="R860" s="800"/>
      <c r="S860" s="801"/>
      <c r="T860" s="801"/>
      <c r="U860" s="801"/>
      <c r="V860" s="801"/>
      <c r="W860" s="801"/>
      <c r="X860" s="801"/>
      <c r="Y860" s="801"/>
      <c r="Z860" s="801"/>
      <c r="AA860" s="801"/>
      <c r="AB860" s="801"/>
      <c r="AC860" s="824"/>
      <c r="AD860" s="824"/>
      <c r="AE860" s="824"/>
      <c r="AF860" s="824"/>
      <c r="AG860" s="824"/>
      <c r="AH860" s="824"/>
      <c r="AI860" s="824"/>
      <c r="AJ860" s="824"/>
      <c r="AK860" s="824"/>
      <c r="AL860" s="824"/>
      <c r="AM860" s="824"/>
      <c r="AN860" s="824"/>
      <c r="AO860" s="824"/>
      <c r="AP860" s="824"/>
      <c r="AQ860" s="824"/>
      <c r="AR860" s="824"/>
      <c r="AS860" s="824"/>
      <c r="AT860" s="824"/>
      <c r="AU860" s="824"/>
      <c r="AV860" s="824"/>
      <c r="AW860" s="824"/>
      <c r="AX860" s="824"/>
      <c r="AY860" s="824"/>
      <c r="AZ860" s="824"/>
    </row>
    <row r="861" spans="6:52" s="794" customFormat="1" ht="12">
      <c r="F861" s="795"/>
      <c r="G861" s="795"/>
      <c r="H861" s="795"/>
      <c r="I861" s="795"/>
      <c r="L861" s="795"/>
      <c r="M861" s="824"/>
      <c r="N861" s="800"/>
      <c r="O861" s="800"/>
      <c r="P861" s="800"/>
      <c r="Q861" s="800"/>
      <c r="R861" s="800"/>
      <c r="S861" s="801"/>
      <c r="T861" s="801"/>
      <c r="U861" s="801"/>
      <c r="V861" s="801"/>
      <c r="W861" s="801"/>
      <c r="X861" s="801"/>
      <c r="Y861" s="801"/>
      <c r="Z861" s="801"/>
      <c r="AA861" s="801"/>
      <c r="AB861" s="801"/>
      <c r="AC861" s="824"/>
      <c r="AD861" s="824"/>
      <c r="AE861" s="824"/>
      <c r="AF861" s="824"/>
      <c r="AG861" s="824"/>
      <c r="AH861" s="824"/>
      <c r="AI861" s="824"/>
      <c r="AJ861" s="824"/>
      <c r="AK861" s="824"/>
      <c r="AL861" s="824"/>
      <c r="AM861" s="824"/>
      <c r="AN861" s="824"/>
      <c r="AO861" s="824"/>
      <c r="AP861" s="824"/>
      <c r="AQ861" s="824"/>
      <c r="AR861" s="824"/>
      <c r="AS861" s="824"/>
      <c r="AT861" s="824"/>
      <c r="AU861" s="824"/>
      <c r="AV861" s="824"/>
      <c r="AW861" s="824"/>
      <c r="AX861" s="824"/>
      <c r="AY861" s="824"/>
      <c r="AZ861" s="824"/>
    </row>
    <row r="862" spans="6:52" s="794" customFormat="1" ht="12">
      <c r="F862" s="795"/>
      <c r="G862" s="795"/>
      <c r="H862" s="795"/>
      <c r="I862" s="795"/>
      <c r="L862" s="795"/>
      <c r="M862" s="824"/>
      <c r="N862" s="800"/>
      <c r="O862" s="800"/>
      <c r="P862" s="800"/>
      <c r="Q862" s="800"/>
      <c r="R862" s="800"/>
      <c r="S862" s="801"/>
      <c r="T862" s="801"/>
      <c r="U862" s="801"/>
      <c r="V862" s="801"/>
      <c r="W862" s="801"/>
      <c r="X862" s="801"/>
      <c r="Y862" s="801"/>
      <c r="Z862" s="801"/>
      <c r="AA862" s="801"/>
      <c r="AB862" s="801"/>
      <c r="AC862" s="824"/>
      <c r="AD862" s="824"/>
      <c r="AE862" s="824"/>
      <c r="AF862" s="824"/>
      <c r="AG862" s="824"/>
      <c r="AH862" s="824"/>
      <c r="AI862" s="824"/>
      <c r="AJ862" s="824"/>
      <c r="AK862" s="824"/>
      <c r="AL862" s="824"/>
      <c r="AM862" s="824"/>
      <c r="AN862" s="824"/>
      <c r="AO862" s="824"/>
      <c r="AP862" s="824"/>
      <c r="AQ862" s="824"/>
      <c r="AR862" s="824"/>
      <c r="AS862" s="824"/>
      <c r="AT862" s="824"/>
      <c r="AU862" s="824"/>
      <c r="AV862" s="824"/>
      <c r="AW862" s="824"/>
      <c r="AX862" s="824"/>
      <c r="AY862" s="824"/>
      <c r="AZ862" s="824"/>
    </row>
    <row r="863" spans="6:52" s="794" customFormat="1" ht="12">
      <c r="F863" s="795"/>
      <c r="G863" s="795"/>
      <c r="H863" s="795"/>
      <c r="I863" s="795"/>
      <c r="L863" s="795"/>
      <c r="M863" s="824"/>
      <c r="N863" s="800"/>
      <c r="O863" s="800"/>
      <c r="P863" s="800"/>
      <c r="Q863" s="800"/>
      <c r="R863" s="800"/>
      <c r="S863" s="801"/>
      <c r="T863" s="801"/>
      <c r="U863" s="801"/>
      <c r="V863" s="801"/>
      <c r="W863" s="801"/>
      <c r="X863" s="801"/>
      <c r="Y863" s="801"/>
      <c r="Z863" s="801"/>
      <c r="AA863" s="801"/>
      <c r="AB863" s="801"/>
      <c r="AC863" s="824"/>
      <c r="AD863" s="824"/>
      <c r="AE863" s="824"/>
      <c r="AF863" s="824"/>
      <c r="AG863" s="824"/>
      <c r="AH863" s="824"/>
      <c r="AI863" s="824"/>
      <c r="AJ863" s="824"/>
      <c r="AK863" s="824"/>
      <c r="AL863" s="824"/>
      <c r="AM863" s="824"/>
      <c r="AN863" s="824"/>
      <c r="AO863" s="824"/>
      <c r="AP863" s="824"/>
      <c r="AQ863" s="824"/>
      <c r="AR863" s="824"/>
      <c r="AS863" s="824"/>
      <c r="AT863" s="824"/>
      <c r="AU863" s="824"/>
      <c r="AV863" s="824"/>
      <c r="AW863" s="824"/>
      <c r="AX863" s="824"/>
      <c r="AY863" s="824"/>
      <c r="AZ863" s="824"/>
    </row>
    <row r="864" spans="6:52" s="794" customFormat="1" ht="12">
      <c r="F864" s="795"/>
      <c r="G864" s="795"/>
      <c r="H864" s="795"/>
      <c r="I864" s="795"/>
      <c r="L864" s="795"/>
      <c r="M864" s="824"/>
      <c r="N864" s="800"/>
      <c r="O864" s="800"/>
      <c r="P864" s="800"/>
      <c r="Q864" s="800"/>
      <c r="R864" s="800"/>
      <c r="S864" s="801"/>
      <c r="T864" s="801"/>
      <c r="U864" s="801"/>
      <c r="V864" s="801"/>
      <c r="W864" s="801"/>
      <c r="X864" s="801"/>
      <c r="Y864" s="801"/>
      <c r="Z864" s="801"/>
      <c r="AA864" s="801"/>
      <c r="AB864" s="801"/>
      <c r="AC864" s="824"/>
      <c r="AD864" s="824"/>
      <c r="AE864" s="824"/>
      <c r="AF864" s="824"/>
      <c r="AG864" s="824"/>
      <c r="AH864" s="824"/>
      <c r="AI864" s="824"/>
      <c r="AJ864" s="824"/>
      <c r="AK864" s="824"/>
      <c r="AL864" s="824"/>
      <c r="AM864" s="824"/>
      <c r="AN864" s="824"/>
      <c r="AO864" s="824"/>
      <c r="AP864" s="824"/>
      <c r="AQ864" s="824"/>
      <c r="AR864" s="824"/>
      <c r="AS864" s="824"/>
      <c r="AT864" s="824"/>
      <c r="AU864" s="824"/>
      <c r="AV864" s="824"/>
      <c r="AW864" s="824"/>
      <c r="AX864" s="824"/>
      <c r="AY864" s="824"/>
      <c r="AZ864" s="824"/>
    </row>
    <row r="865" spans="6:52" s="794" customFormat="1" ht="12">
      <c r="F865" s="795"/>
      <c r="G865" s="795"/>
      <c r="H865" s="795"/>
      <c r="I865" s="795"/>
      <c r="L865" s="795"/>
      <c r="M865" s="824"/>
      <c r="N865" s="800"/>
      <c r="O865" s="800"/>
      <c r="P865" s="800"/>
      <c r="Q865" s="800"/>
      <c r="R865" s="800"/>
      <c r="S865" s="801"/>
      <c r="T865" s="801"/>
      <c r="U865" s="801"/>
      <c r="V865" s="801"/>
      <c r="W865" s="801"/>
      <c r="X865" s="801"/>
      <c r="Y865" s="801"/>
      <c r="Z865" s="801"/>
      <c r="AA865" s="801"/>
      <c r="AB865" s="801"/>
      <c r="AC865" s="824"/>
      <c r="AD865" s="824"/>
      <c r="AE865" s="824"/>
      <c r="AF865" s="824"/>
      <c r="AG865" s="824"/>
      <c r="AH865" s="824"/>
      <c r="AI865" s="824"/>
      <c r="AJ865" s="824"/>
      <c r="AK865" s="824"/>
      <c r="AL865" s="824"/>
      <c r="AM865" s="824"/>
      <c r="AN865" s="824"/>
      <c r="AO865" s="824"/>
      <c r="AP865" s="824"/>
      <c r="AQ865" s="824"/>
      <c r="AR865" s="824"/>
      <c r="AS865" s="824"/>
      <c r="AT865" s="824"/>
      <c r="AU865" s="824"/>
      <c r="AV865" s="824"/>
      <c r="AW865" s="824"/>
      <c r="AX865" s="824"/>
      <c r="AY865" s="824"/>
      <c r="AZ865" s="824"/>
    </row>
    <row r="866" spans="6:52" s="794" customFormat="1" ht="12">
      <c r="F866" s="795"/>
      <c r="G866" s="795"/>
      <c r="H866" s="795"/>
      <c r="I866" s="795"/>
      <c r="L866" s="795"/>
      <c r="M866" s="824"/>
      <c r="N866" s="800"/>
      <c r="O866" s="800"/>
      <c r="P866" s="800"/>
      <c r="Q866" s="800"/>
      <c r="R866" s="800"/>
      <c r="S866" s="801"/>
      <c r="T866" s="801"/>
      <c r="U866" s="801"/>
      <c r="V866" s="801"/>
      <c r="W866" s="801"/>
      <c r="X866" s="801"/>
      <c r="Y866" s="801"/>
      <c r="Z866" s="801"/>
      <c r="AA866" s="801"/>
      <c r="AB866" s="801"/>
      <c r="AC866" s="824"/>
      <c r="AD866" s="824"/>
      <c r="AE866" s="824"/>
      <c r="AF866" s="824"/>
      <c r="AG866" s="824"/>
      <c r="AH866" s="824"/>
      <c r="AI866" s="824"/>
      <c r="AJ866" s="824"/>
      <c r="AK866" s="824"/>
      <c r="AL866" s="824"/>
      <c r="AM866" s="824"/>
      <c r="AN866" s="824"/>
      <c r="AO866" s="824"/>
      <c r="AP866" s="824"/>
      <c r="AQ866" s="824"/>
      <c r="AR866" s="824"/>
      <c r="AS866" s="824"/>
      <c r="AT866" s="824"/>
      <c r="AU866" s="824"/>
      <c r="AV866" s="824"/>
      <c r="AW866" s="824"/>
      <c r="AX866" s="824"/>
      <c r="AY866" s="824"/>
      <c r="AZ866" s="824"/>
    </row>
    <row r="867" spans="6:52" s="794" customFormat="1" ht="12">
      <c r="F867" s="795"/>
      <c r="G867" s="795"/>
      <c r="H867" s="795"/>
      <c r="I867" s="795"/>
      <c r="L867" s="795"/>
      <c r="M867" s="824"/>
      <c r="N867" s="800"/>
      <c r="O867" s="800"/>
      <c r="P867" s="800"/>
      <c r="Q867" s="800"/>
      <c r="R867" s="800"/>
      <c r="S867" s="801"/>
      <c r="T867" s="801"/>
      <c r="U867" s="801"/>
      <c r="V867" s="801"/>
      <c r="W867" s="801"/>
      <c r="X867" s="801"/>
      <c r="Y867" s="801"/>
      <c r="Z867" s="801"/>
      <c r="AA867" s="801"/>
      <c r="AB867" s="801"/>
      <c r="AC867" s="824"/>
      <c r="AD867" s="824"/>
      <c r="AE867" s="824"/>
      <c r="AF867" s="824"/>
      <c r="AG867" s="824"/>
      <c r="AH867" s="824"/>
      <c r="AI867" s="824"/>
      <c r="AJ867" s="824"/>
      <c r="AK867" s="824"/>
      <c r="AL867" s="824"/>
      <c r="AM867" s="824"/>
      <c r="AN867" s="824"/>
      <c r="AO867" s="824"/>
      <c r="AP867" s="824"/>
      <c r="AQ867" s="824"/>
      <c r="AR867" s="824"/>
      <c r="AS867" s="824"/>
      <c r="AT867" s="824"/>
      <c r="AU867" s="824"/>
      <c r="AV867" s="824"/>
      <c r="AW867" s="824"/>
      <c r="AX867" s="824"/>
      <c r="AY867" s="824"/>
      <c r="AZ867" s="824"/>
    </row>
    <row r="868" spans="6:52" s="794" customFormat="1" ht="12">
      <c r="F868" s="795"/>
      <c r="G868" s="795"/>
      <c r="H868" s="795"/>
      <c r="I868" s="795"/>
      <c r="L868" s="795"/>
      <c r="M868" s="824"/>
      <c r="N868" s="800"/>
      <c r="O868" s="800"/>
      <c r="P868" s="800"/>
      <c r="Q868" s="800"/>
      <c r="R868" s="800"/>
      <c r="S868" s="801"/>
      <c r="T868" s="801"/>
      <c r="U868" s="801"/>
      <c r="V868" s="801"/>
      <c r="W868" s="801"/>
      <c r="X868" s="801"/>
      <c r="Y868" s="801"/>
      <c r="Z868" s="801"/>
      <c r="AA868" s="801"/>
      <c r="AB868" s="801"/>
      <c r="AC868" s="824"/>
      <c r="AD868" s="824"/>
      <c r="AE868" s="824"/>
      <c r="AF868" s="824"/>
      <c r="AG868" s="824"/>
      <c r="AH868" s="824"/>
      <c r="AI868" s="824"/>
      <c r="AJ868" s="824"/>
      <c r="AK868" s="824"/>
      <c r="AL868" s="824"/>
      <c r="AM868" s="824"/>
      <c r="AN868" s="824"/>
      <c r="AO868" s="824"/>
      <c r="AP868" s="824"/>
      <c r="AQ868" s="824"/>
      <c r="AR868" s="824"/>
      <c r="AS868" s="824"/>
      <c r="AT868" s="824"/>
      <c r="AU868" s="824"/>
      <c r="AV868" s="824"/>
      <c r="AW868" s="824"/>
      <c r="AX868" s="824"/>
      <c r="AY868" s="824"/>
      <c r="AZ868" s="824"/>
    </row>
    <row r="869" spans="6:52" s="794" customFormat="1" ht="12">
      <c r="F869" s="795"/>
      <c r="G869" s="795"/>
      <c r="H869" s="795"/>
      <c r="I869" s="795"/>
      <c r="L869" s="795"/>
      <c r="M869" s="824"/>
      <c r="N869" s="800"/>
      <c r="O869" s="800"/>
      <c r="P869" s="800"/>
      <c r="Q869" s="800"/>
      <c r="R869" s="800"/>
      <c r="S869" s="801"/>
      <c r="T869" s="801"/>
      <c r="U869" s="801"/>
      <c r="V869" s="801"/>
      <c r="W869" s="801"/>
      <c r="X869" s="801"/>
      <c r="Y869" s="801"/>
      <c r="Z869" s="801"/>
      <c r="AA869" s="801"/>
      <c r="AB869" s="801"/>
      <c r="AC869" s="824"/>
      <c r="AD869" s="824"/>
      <c r="AE869" s="824"/>
      <c r="AF869" s="824"/>
      <c r="AG869" s="824"/>
      <c r="AH869" s="824"/>
      <c r="AI869" s="824"/>
      <c r="AJ869" s="824"/>
      <c r="AK869" s="824"/>
      <c r="AL869" s="824"/>
      <c r="AM869" s="824"/>
      <c r="AN869" s="824"/>
      <c r="AO869" s="824"/>
      <c r="AP869" s="824"/>
      <c r="AQ869" s="824"/>
      <c r="AR869" s="824"/>
      <c r="AS869" s="824"/>
      <c r="AT869" s="824"/>
      <c r="AU869" s="824"/>
      <c r="AV869" s="824"/>
      <c r="AW869" s="824"/>
      <c r="AX869" s="824"/>
      <c r="AY869" s="824"/>
      <c r="AZ869" s="824"/>
    </row>
    <row r="870" spans="6:52" s="794" customFormat="1" ht="12">
      <c r="F870" s="795"/>
      <c r="G870" s="795"/>
      <c r="H870" s="795"/>
      <c r="I870" s="795"/>
      <c r="L870" s="795"/>
      <c r="M870" s="824"/>
      <c r="N870" s="800"/>
      <c r="O870" s="800"/>
      <c r="P870" s="800"/>
      <c r="Q870" s="800"/>
      <c r="R870" s="800"/>
      <c r="S870" s="801"/>
      <c r="T870" s="801"/>
      <c r="U870" s="801"/>
      <c r="V870" s="801"/>
      <c r="W870" s="801"/>
      <c r="X870" s="801"/>
      <c r="Y870" s="801"/>
      <c r="Z870" s="801"/>
      <c r="AA870" s="801"/>
      <c r="AB870" s="801"/>
      <c r="AC870" s="824"/>
      <c r="AD870" s="824"/>
      <c r="AE870" s="824"/>
      <c r="AF870" s="824"/>
      <c r="AG870" s="824"/>
      <c r="AH870" s="824"/>
      <c r="AI870" s="824"/>
      <c r="AJ870" s="824"/>
      <c r="AK870" s="824"/>
      <c r="AL870" s="824"/>
      <c r="AM870" s="824"/>
      <c r="AN870" s="824"/>
      <c r="AO870" s="824"/>
      <c r="AP870" s="824"/>
      <c r="AQ870" s="824"/>
      <c r="AR870" s="824"/>
      <c r="AS870" s="824"/>
      <c r="AT870" s="824"/>
      <c r="AU870" s="824"/>
      <c r="AV870" s="824"/>
      <c r="AW870" s="824"/>
      <c r="AX870" s="824"/>
      <c r="AY870" s="824"/>
      <c r="AZ870" s="824"/>
    </row>
    <row r="871" spans="6:52" s="794" customFormat="1" ht="12">
      <c r="F871" s="795"/>
      <c r="G871" s="795"/>
      <c r="H871" s="795"/>
      <c r="I871" s="795"/>
      <c r="L871" s="795"/>
      <c r="M871" s="824"/>
      <c r="N871" s="800"/>
      <c r="O871" s="800"/>
      <c r="P871" s="800"/>
      <c r="Q871" s="800"/>
      <c r="R871" s="800"/>
      <c r="S871" s="801"/>
      <c r="T871" s="801"/>
      <c r="U871" s="801"/>
      <c r="V871" s="801"/>
      <c r="W871" s="801"/>
      <c r="X871" s="801"/>
      <c r="Y871" s="801"/>
      <c r="Z871" s="801"/>
      <c r="AA871" s="801"/>
      <c r="AB871" s="801"/>
      <c r="AC871" s="824"/>
      <c r="AD871" s="824"/>
      <c r="AE871" s="824"/>
      <c r="AF871" s="824"/>
      <c r="AG871" s="824"/>
      <c r="AH871" s="824"/>
      <c r="AI871" s="824"/>
      <c r="AJ871" s="824"/>
      <c r="AK871" s="824"/>
      <c r="AL871" s="824"/>
      <c r="AM871" s="824"/>
      <c r="AN871" s="824"/>
      <c r="AO871" s="824"/>
      <c r="AP871" s="824"/>
      <c r="AQ871" s="824"/>
      <c r="AR871" s="824"/>
      <c r="AS871" s="824"/>
      <c r="AT871" s="824"/>
      <c r="AU871" s="824"/>
      <c r="AV871" s="824"/>
      <c r="AW871" s="824"/>
      <c r="AX871" s="824"/>
      <c r="AY871" s="824"/>
      <c r="AZ871" s="824"/>
    </row>
    <row r="872" spans="6:52" s="794" customFormat="1" ht="12">
      <c r="F872" s="795"/>
      <c r="G872" s="795"/>
      <c r="H872" s="795"/>
      <c r="I872" s="795"/>
      <c r="L872" s="795"/>
      <c r="M872" s="824"/>
      <c r="N872" s="800"/>
      <c r="O872" s="800"/>
      <c r="P872" s="800"/>
      <c r="Q872" s="800"/>
      <c r="R872" s="800"/>
      <c r="S872" s="801"/>
      <c r="T872" s="801"/>
      <c r="U872" s="801"/>
      <c r="V872" s="801"/>
      <c r="W872" s="801"/>
      <c r="X872" s="801"/>
      <c r="Y872" s="801"/>
      <c r="Z872" s="801"/>
      <c r="AA872" s="801"/>
      <c r="AB872" s="801"/>
      <c r="AC872" s="824"/>
      <c r="AD872" s="824"/>
      <c r="AE872" s="824"/>
      <c r="AF872" s="824"/>
      <c r="AG872" s="824"/>
      <c r="AH872" s="824"/>
      <c r="AI872" s="824"/>
      <c r="AJ872" s="824"/>
      <c r="AK872" s="824"/>
      <c r="AL872" s="824"/>
      <c r="AM872" s="824"/>
      <c r="AN872" s="824"/>
      <c r="AO872" s="824"/>
      <c r="AP872" s="824"/>
      <c r="AQ872" s="824"/>
      <c r="AR872" s="824"/>
      <c r="AS872" s="824"/>
      <c r="AT872" s="824"/>
      <c r="AU872" s="824"/>
      <c r="AV872" s="824"/>
      <c r="AW872" s="824"/>
      <c r="AX872" s="824"/>
      <c r="AY872" s="824"/>
      <c r="AZ872" s="824"/>
    </row>
    <row r="873" spans="6:52" s="794" customFormat="1" ht="12">
      <c r="F873" s="795"/>
      <c r="G873" s="795"/>
      <c r="H873" s="795"/>
      <c r="I873" s="795"/>
      <c r="L873" s="795"/>
      <c r="M873" s="824"/>
      <c r="N873" s="800"/>
      <c r="O873" s="800"/>
      <c r="P873" s="800"/>
      <c r="Q873" s="800"/>
      <c r="R873" s="800"/>
      <c r="S873" s="801"/>
      <c r="T873" s="801"/>
      <c r="U873" s="801"/>
      <c r="V873" s="801"/>
      <c r="W873" s="801"/>
      <c r="X873" s="801"/>
      <c r="Y873" s="801"/>
      <c r="Z873" s="801"/>
      <c r="AA873" s="801"/>
      <c r="AB873" s="801"/>
      <c r="AC873" s="824"/>
      <c r="AD873" s="824"/>
      <c r="AE873" s="824"/>
      <c r="AF873" s="824"/>
      <c r="AG873" s="824"/>
      <c r="AH873" s="824"/>
      <c r="AI873" s="824"/>
      <c r="AJ873" s="824"/>
      <c r="AK873" s="824"/>
      <c r="AL873" s="824"/>
      <c r="AM873" s="824"/>
      <c r="AN873" s="824"/>
      <c r="AO873" s="824"/>
      <c r="AP873" s="824"/>
      <c r="AQ873" s="824"/>
      <c r="AR873" s="824"/>
      <c r="AS873" s="824"/>
      <c r="AT873" s="824"/>
      <c r="AU873" s="824"/>
      <c r="AV873" s="824"/>
      <c r="AW873" s="824"/>
      <c r="AX873" s="824"/>
      <c r="AY873" s="824"/>
      <c r="AZ873" s="824"/>
    </row>
    <row r="874" spans="6:52" s="794" customFormat="1" ht="12">
      <c r="F874" s="795"/>
      <c r="G874" s="795"/>
      <c r="H874" s="795"/>
      <c r="I874" s="795"/>
      <c r="L874" s="795"/>
      <c r="M874" s="824"/>
      <c r="N874" s="800"/>
      <c r="O874" s="800"/>
      <c r="P874" s="800"/>
      <c r="Q874" s="800"/>
      <c r="R874" s="800"/>
      <c r="S874" s="801"/>
      <c r="T874" s="801"/>
      <c r="U874" s="801"/>
      <c r="V874" s="801"/>
      <c r="W874" s="801"/>
      <c r="X874" s="801"/>
      <c r="Y874" s="801"/>
      <c r="Z874" s="801"/>
      <c r="AA874" s="801"/>
      <c r="AB874" s="801"/>
      <c r="AC874" s="824"/>
      <c r="AD874" s="824"/>
      <c r="AE874" s="824"/>
      <c r="AF874" s="824"/>
      <c r="AG874" s="824"/>
      <c r="AH874" s="824"/>
      <c r="AI874" s="824"/>
      <c r="AJ874" s="824"/>
      <c r="AK874" s="824"/>
      <c r="AL874" s="824"/>
      <c r="AM874" s="824"/>
      <c r="AN874" s="824"/>
      <c r="AO874" s="824"/>
      <c r="AP874" s="824"/>
      <c r="AQ874" s="824"/>
      <c r="AR874" s="824"/>
      <c r="AS874" s="824"/>
      <c r="AT874" s="824"/>
      <c r="AU874" s="824"/>
      <c r="AV874" s="824"/>
      <c r="AW874" s="824"/>
      <c r="AX874" s="824"/>
      <c r="AY874" s="824"/>
      <c r="AZ874" s="824"/>
    </row>
    <row r="875" spans="6:52" s="794" customFormat="1" ht="12">
      <c r="F875" s="795"/>
      <c r="G875" s="795"/>
      <c r="H875" s="795"/>
      <c r="I875" s="795"/>
      <c r="L875" s="795"/>
      <c r="M875" s="824"/>
      <c r="N875" s="800"/>
      <c r="O875" s="800"/>
      <c r="P875" s="800"/>
      <c r="Q875" s="800"/>
      <c r="R875" s="800"/>
      <c r="S875" s="801"/>
      <c r="T875" s="801"/>
      <c r="U875" s="801"/>
      <c r="V875" s="801"/>
      <c r="W875" s="801"/>
      <c r="X875" s="801"/>
      <c r="Y875" s="801"/>
      <c r="Z875" s="801"/>
      <c r="AA875" s="801"/>
      <c r="AB875" s="801"/>
      <c r="AC875" s="824"/>
      <c r="AD875" s="824"/>
      <c r="AE875" s="824"/>
      <c r="AF875" s="824"/>
      <c r="AG875" s="824"/>
      <c r="AH875" s="824"/>
      <c r="AI875" s="824"/>
      <c r="AJ875" s="824"/>
      <c r="AK875" s="824"/>
      <c r="AL875" s="824"/>
      <c r="AM875" s="824"/>
      <c r="AN875" s="824"/>
      <c r="AO875" s="824"/>
      <c r="AP875" s="824"/>
      <c r="AQ875" s="824"/>
      <c r="AR875" s="824"/>
      <c r="AS875" s="824"/>
      <c r="AT875" s="824"/>
      <c r="AU875" s="824"/>
      <c r="AV875" s="824"/>
      <c r="AW875" s="824"/>
      <c r="AX875" s="824"/>
      <c r="AY875" s="824"/>
      <c r="AZ875" s="824"/>
    </row>
    <row r="876" spans="6:52" s="794" customFormat="1" ht="12">
      <c r="F876" s="795"/>
      <c r="G876" s="795"/>
      <c r="H876" s="795"/>
      <c r="I876" s="795"/>
      <c r="L876" s="795"/>
      <c r="M876" s="824"/>
      <c r="N876" s="800"/>
      <c r="O876" s="800"/>
      <c r="P876" s="800"/>
      <c r="Q876" s="800"/>
      <c r="R876" s="800"/>
      <c r="S876" s="801"/>
      <c r="T876" s="801"/>
      <c r="U876" s="801"/>
      <c r="V876" s="801"/>
      <c r="W876" s="801"/>
      <c r="X876" s="801"/>
      <c r="Y876" s="801"/>
      <c r="Z876" s="801"/>
      <c r="AA876" s="801"/>
      <c r="AB876" s="801"/>
      <c r="AC876" s="824"/>
      <c r="AD876" s="824"/>
      <c r="AE876" s="824"/>
      <c r="AF876" s="824"/>
      <c r="AG876" s="824"/>
      <c r="AH876" s="824"/>
      <c r="AI876" s="824"/>
      <c r="AJ876" s="824"/>
      <c r="AK876" s="824"/>
      <c r="AL876" s="824"/>
      <c r="AM876" s="824"/>
      <c r="AN876" s="824"/>
      <c r="AO876" s="824"/>
      <c r="AP876" s="824"/>
      <c r="AQ876" s="824"/>
      <c r="AR876" s="824"/>
      <c r="AS876" s="824"/>
      <c r="AT876" s="824"/>
      <c r="AU876" s="824"/>
      <c r="AV876" s="824"/>
      <c r="AW876" s="824"/>
      <c r="AX876" s="824"/>
      <c r="AY876" s="824"/>
      <c r="AZ876" s="824"/>
    </row>
    <row r="877" spans="6:52" s="794" customFormat="1" ht="12">
      <c r="F877" s="795"/>
      <c r="G877" s="795"/>
      <c r="H877" s="795"/>
      <c r="I877" s="795"/>
      <c r="L877" s="795"/>
      <c r="M877" s="824"/>
      <c r="N877" s="800"/>
      <c r="O877" s="800"/>
      <c r="P877" s="800"/>
      <c r="Q877" s="800"/>
      <c r="R877" s="800"/>
      <c r="S877" s="801"/>
      <c r="T877" s="801"/>
      <c r="U877" s="801"/>
      <c r="V877" s="801"/>
      <c r="W877" s="801"/>
      <c r="X877" s="801"/>
      <c r="Y877" s="801"/>
      <c r="Z877" s="801"/>
      <c r="AA877" s="801"/>
      <c r="AB877" s="801"/>
      <c r="AC877" s="824"/>
      <c r="AD877" s="824"/>
      <c r="AE877" s="824"/>
      <c r="AF877" s="824"/>
      <c r="AG877" s="824"/>
      <c r="AH877" s="824"/>
      <c r="AI877" s="824"/>
      <c r="AJ877" s="824"/>
      <c r="AK877" s="824"/>
      <c r="AL877" s="824"/>
      <c r="AM877" s="824"/>
      <c r="AN877" s="824"/>
      <c r="AO877" s="824"/>
      <c r="AP877" s="824"/>
      <c r="AQ877" s="824"/>
      <c r="AR877" s="824"/>
      <c r="AS877" s="824"/>
      <c r="AT877" s="824"/>
      <c r="AU877" s="824"/>
      <c r="AV877" s="824"/>
      <c r="AW877" s="824"/>
      <c r="AX877" s="824"/>
      <c r="AY877" s="824"/>
      <c r="AZ877" s="824"/>
    </row>
    <row r="878" spans="6:52" s="794" customFormat="1" ht="12">
      <c r="F878" s="795"/>
      <c r="G878" s="795"/>
      <c r="H878" s="795"/>
      <c r="I878" s="795"/>
      <c r="L878" s="795"/>
      <c r="M878" s="824"/>
      <c r="N878" s="800"/>
      <c r="O878" s="800"/>
      <c r="P878" s="800"/>
      <c r="Q878" s="800"/>
      <c r="R878" s="800"/>
      <c r="S878" s="801"/>
      <c r="T878" s="801"/>
      <c r="U878" s="801"/>
      <c r="V878" s="801"/>
      <c r="W878" s="801"/>
      <c r="X878" s="801"/>
      <c r="Y878" s="801"/>
      <c r="Z878" s="801"/>
      <c r="AA878" s="801"/>
      <c r="AB878" s="801"/>
      <c r="AC878" s="824"/>
      <c r="AD878" s="824"/>
      <c r="AE878" s="824"/>
      <c r="AF878" s="824"/>
      <c r="AG878" s="824"/>
      <c r="AH878" s="824"/>
      <c r="AI878" s="824"/>
      <c r="AJ878" s="824"/>
      <c r="AK878" s="824"/>
      <c r="AL878" s="824"/>
      <c r="AM878" s="824"/>
      <c r="AN878" s="824"/>
      <c r="AO878" s="824"/>
      <c r="AP878" s="824"/>
      <c r="AQ878" s="824"/>
      <c r="AR878" s="824"/>
      <c r="AS878" s="824"/>
      <c r="AT878" s="824"/>
      <c r="AU878" s="824"/>
      <c r="AV878" s="824"/>
      <c r="AW878" s="824"/>
      <c r="AX878" s="824"/>
      <c r="AY878" s="824"/>
      <c r="AZ878" s="824"/>
    </row>
    <row r="879" spans="6:52" s="794" customFormat="1" ht="12">
      <c r="F879" s="795"/>
      <c r="G879" s="795"/>
      <c r="H879" s="795"/>
      <c r="I879" s="795"/>
      <c r="L879" s="795"/>
      <c r="M879" s="824"/>
      <c r="N879" s="800"/>
      <c r="O879" s="800"/>
      <c r="P879" s="800"/>
      <c r="Q879" s="800"/>
      <c r="R879" s="800"/>
      <c r="S879" s="801"/>
      <c r="T879" s="801"/>
      <c r="U879" s="801"/>
      <c r="V879" s="801"/>
      <c r="W879" s="801"/>
      <c r="X879" s="801"/>
      <c r="Y879" s="801"/>
      <c r="Z879" s="801"/>
      <c r="AA879" s="801"/>
      <c r="AB879" s="801"/>
      <c r="AC879" s="824"/>
      <c r="AD879" s="824"/>
      <c r="AE879" s="824"/>
      <c r="AF879" s="824"/>
      <c r="AG879" s="824"/>
      <c r="AH879" s="824"/>
      <c r="AI879" s="824"/>
      <c r="AJ879" s="824"/>
      <c r="AK879" s="824"/>
      <c r="AL879" s="824"/>
      <c r="AM879" s="824"/>
      <c r="AN879" s="824"/>
      <c r="AO879" s="824"/>
      <c r="AP879" s="824"/>
      <c r="AQ879" s="824"/>
      <c r="AR879" s="824"/>
      <c r="AS879" s="824"/>
      <c r="AT879" s="824"/>
      <c r="AU879" s="824"/>
      <c r="AV879" s="824"/>
      <c r="AW879" s="824"/>
      <c r="AX879" s="824"/>
      <c r="AY879" s="824"/>
      <c r="AZ879" s="824"/>
    </row>
    <row r="880" spans="6:52" s="794" customFormat="1" ht="12">
      <c r="F880" s="795"/>
      <c r="G880" s="795"/>
      <c r="H880" s="795"/>
      <c r="I880" s="795"/>
      <c r="L880" s="795"/>
      <c r="M880" s="824"/>
      <c r="N880" s="800"/>
      <c r="O880" s="800"/>
      <c r="P880" s="800"/>
      <c r="Q880" s="800"/>
      <c r="R880" s="800"/>
      <c r="S880" s="801"/>
      <c r="T880" s="801"/>
      <c r="U880" s="801"/>
      <c r="V880" s="801"/>
      <c r="W880" s="801"/>
      <c r="X880" s="801"/>
      <c r="Y880" s="801"/>
      <c r="Z880" s="801"/>
      <c r="AA880" s="801"/>
      <c r="AB880" s="801"/>
      <c r="AC880" s="824"/>
      <c r="AD880" s="824"/>
      <c r="AE880" s="824"/>
      <c r="AF880" s="824"/>
      <c r="AG880" s="824"/>
      <c r="AH880" s="824"/>
      <c r="AI880" s="824"/>
      <c r="AJ880" s="824"/>
      <c r="AK880" s="824"/>
      <c r="AL880" s="824"/>
      <c r="AM880" s="824"/>
      <c r="AN880" s="824"/>
      <c r="AO880" s="824"/>
      <c r="AP880" s="824"/>
      <c r="AQ880" s="824"/>
      <c r="AR880" s="824"/>
      <c r="AS880" s="824"/>
      <c r="AT880" s="824"/>
      <c r="AU880" s="824"/>
      <c r="AV880" s="824"/>
      <c r="AW880" s="824"/>
      <c r="AX880" s="824"/>
      <c r="AY880" s="824"/>
      <c r="AZ880" s="824"/>
    </row>
    <row r="881" spans="6:52" s="794" customFormat="1" ht="12">
      <c r="F881" s="795"/>
      <c r="G881" s="795"/>
      <c r="H881" s="795"/>
      <c r="I881" s="795"/>
      <c r="L881" s="795"/>
      <c r="M881" s="824"/>
      <c r="N881" s="800"/>
      <c r="O881" s="800"/>
      <c r="P881" s="800"/>
      <c r="Q881" s="800"/>
      <c r="R881" s="800"/>
      <c r="S881" s="801"/>
      <c r="T881" s="801"/>
      <c r="U881" s="801"/>
      <c r="V881" s="801"/>
      <c r="W881" s="801"/>
      <c r="X881" s="801"/>
      <c r="Y881" s="801"/>
      <c r="Z881" s="801"/>
      <c r="AA881" s="801"/>
      <c r="AB881" s="801"/>
      <c r="AC881" s="824"/>
      <c r="AD881" s="824"/>
      <c r="AE881" s="824"/>
      <c r="AF881" s="824"/>
      <c r="AG881" s="824"/>
      <c r="AH881" s="824"/>
      <c r="AI881" s="824"/>
      <c r="AJ881" s="824"/>
      <c r="AK881" s="824"/>
      <c r="AL881" s="824"/>
      <c r="AM881" s="824"/>
      <c r="AN881" s="824"/>
      <c r="AO881" s="824"/>
      <c r="AP881" s="824"/>
      <c r="AQ881" s="824"/>
      <c r="AR881" s="824"/>
      <c r="AS881" s="824"/>
      <c r="AT881" s="824"/>
      <c r="AU881" s="824"/>
      <c r="AV881" s="824"/>
      <c r="AW881" s="824"/>
      <c r="AX881" s="824"/>
      <c r="AY881" s="824"/>
      <c r="AZ881" s="824"/>
    </row>
    <row r="882" spans="6:52" s="794" customFormat="1" ht="12">
      <c r="F882" s="795"/>
      <c r="G882" s="795"/>
      <c r="H882" s="795"/>
      <c r="I882" s="795"/>
      <c r="L882" s="795"/>
      <c r="M882" s="824"/>
      <c r="N882" s="800"/>
      <c r="O882" s="800"/>
      <c r="P882" s="800"/>
      <c r="Q882" s="800"/>
      <c r="R882" s="800"/>
      <c r="S882" s="801"/>
      <c r="T882" s="801"/>
      <c r="U882" s="801"/>
      <c r="V882" s="801"/>
      <c r="W882" s="801"/>
      <c r="X882" s="801"/>
      <c r="Y882" s="801"/>
      <c r="Z882" s="801"/>
      <c r="AA882" s="801"/>
      <c r="AB882" s="801"/>
      <c r="AC882" s="824"/>
      <c r="AD882" s="824"/>
      <c r="AE882" s="824"/>
      <c r="AF882" s="824"/>
      <c r="AG882" s="824"/>
      <c r="AH882" s="824"/>
      <c r="AI882" s="824"/>
      <c r="AJ882" s="824"/>
      <c r="AK882" s="824"/>
      <c r="AL882" s="824"/>
      <c r="AM882" s="824"/>
      <c r="AN882" s="824"/>
      <c r="AO882" s="824"/>
      <c r="AP882" s="824"/>
      <c r="AQ882" s="824"/>
      <c r="AR882" s="824"/>
      <c r="AS882" s="824"/>
      <c r="AT882" s="824"/>
      <c r="AU882" s="824"/>
      <c r="AV882" s="824"/>
      <c r="AW882" s="824"/>
      <c r="AX882" s="824"/>
      <c r="AY882" s="824"/>
      <c r="AZ882" s="824"/>
    </row>
    <row r="883" spans="6:52" s="794" customFormat="1" ht="12">
      <c r="F883" s="795"/>
      <c r="G883" s="795"/>
      <c r="H883" s="795"/>
      <c r="I883" s="795"/>
      <c r="L883" s="795"/>
      <c r="M883" s="824"/>
      <c r="N883" s="800"/>
      <c r="O883" s="800"/>
      <c r="P883" s="800"/>
      <c r="Q883" s="800"/>
      <c r="R883" s="800"/>
      <c r="S883" s="801"/>
      <c r="T883" s="801"/>
      <c r="U883" s="801"/>
      <c r="V883" s="801"/>
      <c r="W883" s="801"/>
      <c r="X883" s="801"/>
      <c r="Y883" s="801"/>
      <c r="Z883" s="801"/>
      <c r="AA883" s="801"/>
      <c r="AB883" s="801"/>
      <c r="AC883" s="824"/>
      <c r="AD883" s="824"/>
      <c r="AE883" s="824"/>
      <c r="AF883" s="824"/>
      <c r="AG883" s="824"/>
      <c r="AH883" s="824"/>
      <c r="AI883" s="824"/>
      <c r="AJ883" s="824"/>
      <c r="AK883" s="824"/>
      <c r="AL883" s="824"/>
      <c r="AM883" s="824"/>
      <c r="AN883" s="824"/>
      <c r="AO883" s="824"/>
      <c r="AP883" s="824"/>
      <c r="AQ883" s="824"/>
      <c r="AR883" s="824"/>
      <c r="AS883" s="824"/>
      <c r="AT883" s="824"/>
      <c r="AU883" s="824"/>
      <c r="AV883" s="824"/>
      <c r="AW883" s="824"/>
      <c r="AX883" s="824"/>
      <c r="AY883" s="824"/>
      <c r="AZ883" s="824"/>
    </row>
    <row r="884" spans="6:52" s="794" customFormat="1" ht="12">
      <c r="F884" s="795"/>
      <c r="G884" s="795"/>
      <c r="H884" s="795"/>
      <c r="I884" s="795"/>
      <c r="L884" s="795"/>
      <c r="M884" s="824"/>
      <c r="N884" s="800"/>
      <c r="O884" s="800"/>
      <c r="P884" s="800"/>
      <c r="Q884" s="800"/>
      <c r="R884" s="800"/>
      <c r="S884" s="801"/>
      <c r="T884" s="801"/>
      <c r="U884" s="801"/>
      <c r="V884" s="801"/>
      <c r="W884" s="801"/>
      <c r="X884" s="801"/>
      <c r="Y884" s="801"/>
      <c r="Z884" s="801"/>
      <c r="AA884" s="801"/>
      <c r="AB884" s="801"/>
      <c r="AC884" s="824"/>
      <c r="AD884" s="824"/>
      <c r="AE884" s="824"/>
      <c r="AF884" s="824"/>
      <c r="AG884" s="824"/>
      <c r="AH884" s="824"/>
      <c r="AI884" s="824"/>
      <c r="AJ884" s="824"/>
      <c r="AK884" s="824"/>
      <c r="AL884" s="824"/>
      <c r="AM884" s="824"/>
      <c r="AN884" s="824"/>
      <c r="AO884" s="824"/>
      <c r="AP884" s="824"/>
      <c r="AQ884" s="824"/>
      <c r="AR884" s="824"/>
      <c r="AS884" s="824"/>
      <c r="AT884" s="824"/>
      <c r="AU884" s="824"/>
      <c r="AV884" s="824"/>
      <c r="AW884" s="824"/>
      <c r="AX884" s="824"/>
      <c r="AY884" s="824"/>
      <c r="AZ884" s="824"/>
    </row>
    <row r="885" spans="6:52" s="794" customFormat="1" ht="12">
      <c r="F885" s="795"/>
      <c r="G885" s="795"/>
      <c r="H885" s="795"/>
      <c r="I885" s="795"/>
      <c r="L885" s="795"/>
      <c r="M885" s="824"/>
      <c r="N885" s="800"/>
      <c r="O885" s="800"/>
      <c r="P885" s="800"/>
      <c r="Q885" s="800"/>
      <c r="R885" s="800"/>
      <c r="S885" s="801"/>
      <c r="T885" s="801"/>
      <c r="U885" s="801"/>
      <c r="V885" s="801"/>
      <c r="W885" s="801"/>
      <c r="X885" s="801"/>
      <c r="Y885" s="801"/>
      <c r="Z885" s="801"/>
      <c r="AA885" s="801"/>
      <c r="AB885" s="801"/>
      <c r="AC885" s="824"/>
      <c r="AD885" s="824"/>
      <c r="AE885" s="824"/>
      <c r="AF885" s="824"/>
      <c r="AG885" s="824"/>
      <c r="AH885" s="824"/>
      <c r="AI885" s="824"/>
      <c r="AJ885" s="824"/>
      <c r="AK885" s="824"/>
      <c r="AL885" s="824"/>
      <c r="AM885" s="824"/>
      <c r="AN885" s="824"/>
      <c r="AO885" s="824"/>
      <c r="AP885" s="824"/>
      <c r="AQ885" s="824"/>
      <c r="AR885" s="824"/>
      <c r="AS885" s="824"/>
      <c r="AT885" s="824"/>
      <c r="AU885" s="824"/>
      <c r="AV885" s="824"/>
      <c r="AW885" s="824"/>
      <c r="AX885" s="824"/>
      <c r="AY885" s="824"/>
      <c r="AZ885" s="824"/>
    </row>
    <row r="886" spans="6:52" s="794" customFormat="1" ht="12">
      <c r="F886" s="795"/>
      <c r="G886" s="795"/>
      <c r="H886" s="795"/>
      <c r="I886" s="795"/>
      <c r="L886" s="795"/>
      <c r="M886" s="824"/>
      <c r="N886" s="800"/>
      <c r="O886" s="800"/>
      <c r="P886" s="800"/>
      <c r="Q886" s="800"/>
      <c r="R886" s="800"/>
      <c r="S886" s="801"/>
      <c r="T886" s="801"/>
      <c r="U886" s="801"/>
      <c r="V886" s="801"/>
      <c r="W886" s="801"/>
      <c r="X886" s="801"/>
      <c r="Y886" s="801"/>
      <c r="Z886" s="801"/>
      <c r="AA886" s="801"/>
      <c r="AB886" s="801"/>
      <c r="AC886" s="824"/>
      <c r="AD886" s="824"/>
      <c r="AE886" s="824"/>
      <c r="AF886" s="824"/>
      <c r="AG886" s="824"/>
      <c r="AH886" s="824"/>
      <c r="AI886" s="824"/>
      <c r="AJ886" s="824"/>
      <c r="AK886" s="824"/>
      <c r="AL886" s="824"/>
      <c r="AM886" s="824"/>
      <c r="AN886" s="824"/>
      <c r="AO886" s="824"/>
      <c r="AP886" s="824"/>
      <c r="AQ886" s="824"/>
      <c r="AR886" s="824"/>
      <c r="AS886" s="824"/>
      <c r="AT886" s="824"/>
      <c r="AU886" s="824"/>
      <c r="AV886" s="824"/>
      <c r="AW886" s="824"/>
      <c r="AX886" s="824"/>
      <c r="AY886" s="824"/>
      <c r="AZ886" s="824"/>
    </row>
    <row r="887" spans="6:52" s="794" customFormat="1" ht="12">
      <c r="F887" s="795"/>
      <c r="G887" s="795"/>
      <c r="H887" s="795"/>
      <c r="I887" s="795"/>
      <c r="L887" s="795"/>
      <c r="M887" s="824"/>
      <c r="N887" s="800"/>
      <c r="O887" s="800"/>
      <c r="P887" s="800"/>
      <c r="Q887" s="800"/>
      <c r="R887" s="800"/>
      <c r="S887" s="801"/>
      <c r="T887" s="801"/>
      <c r="U887" s="801"/>
      <c r="V887" s="801"/>
      <c r="W887" s="801"/>
      <c r="X887" s="801"/>
      <c r="Y887" s="801"/>
      <c r="Z887" s="801"/>
      <c r="AA887" s="801"/>
      <c r="AB887" s="801"/>
      <c r="AC887" s="824"/>
      <c r="AD887" s="824"/>
      <c r="AE887" s="824"/>
      <c r="AF887" s="824"/>
      <c r="AG887" s="824"/>
      <c r="AH887" s="824"/>
      <c r="AI887" s="824"/>
      <c r="AJ887" s="824"/>
      <c r="AK887" s="824"/>
      <c r="AL887" s="824"/>
      <c r="AM887" s="824"/>
      <c r="AN887" s="824"/>
      <c r="AO887" s="824"/>
      <c r="AP887" s="824"/>
      <c r="AQ887" s="824"/>
      <c r="AR887" s="824"/>
      <c r="AS887" s="824"/>
      <c r="AT887" s="824"/>
      <c r="AU887" s="824"/>
      <c r="AV887" s="824"/>
      <c r="AW887" s="824"/>
      <c r="AX887" s="824"/>
      <c r="AY887" s="824"/>
      <c r="AZ887" s="824"/>
    </row>
    <row r="888" spans="6:52" s="794" customFormat="1" ht="12">
      <c r="F888" s="795"/>
      <c r="G888" s="795"/>
      <c r="H888" s="795"/>
      <c r="I888" s="795"/>
      <c r="L888" s="795"/>
      <c r="M888" s="824"/>
      <c r="N888" s="800"/>
      <c r="O888" s="800"/>
      <c r="P888" s="800"/>
      <c r="Q888" s="800"/>
      <c r="R888" s="800"/>
      <c r="S888" s="801"/>
      <c r="T888" s="801"/>
      <c r="U888" s="801"/>
      <c r="V888" s="801"/>
      <c r="W888" s="801"/>
      <c r="X888" s="801"/>
      <c r="Y888" s="801"/>
      <c r="Z888" s="801"/>
      <c r="AA888" s="801"/>
      <c r="AB888" s="801"/>
      <c r="AC888" s="824"/>
      <c r="AD888" s="824"/>
      <c r="AE888" s="824"/>
      <c r="AF888" s="824"/>
      <c r="AG888" s="824"/>
      <c r="AH888" s="824"/>
      <c r="AI888" s="824"/>
      <c r="AJ888" s="824"/>
      <c r="AK888" s="824"/>
      <c r="AL888" s="824"/>
      <c r="AM888" s="824"/>
      <c r="AN888" s="824"/>
      <c r="AO888" s="824"/>
      <c r="AP888" s="824"/>
      <c r="AQ888" s="824"/>
      <c r="AR888" s="824"/>
      <c r="AS888" s="824"/>
      <c r="AT888" s="824"/>
      <c r="AU888" s="824"/>
      <c r="AV888" s="824"/>
      <c r="AW888" s="824"/>
      <c r="AX888" s="824"/>
      <c r="AY888" s="824"/>
      <c r="AZ888" s="824"/>
    </row>
    <row r="889" spans="6:52" s="794" customFormat="1" ht="12">
      <c r="F889" s="795"/>
      <c r="G889" s="795"/>
      <c r="H889" s="795"/>
      <c r="I889" s="795"/>
      <c r="L889" s="795"/>
      <c r="M889" s="824"/>
      <c r="N889" s="800"/>
      <c r="O889" s="800"/>
      <c r="P889" s="800"/>
      <c r="Q889" s="800"/>
      <c r="R889" s="800"/>
      <c r="S889" s="801"/>
      <c r="T889" s="801"/>
      <c r="U889" s="801"/>
      <c r="V889" s="801"/>
      <c r="W889" s="801"/>
      <c r="X889" s="801"/>
      <c r="Y889" s="801"/>
      <c r="Z889" s="801"/>
      <c r="AA889" s="801"/>
      <c r="AB889" s="801"/>
      <c r="AC889" s="824"/>
      <c r="AD889" s="824"/>
      <c r="AE889" s="824"/>
      <c r="AF889" s="824"/>
      <c r="AG889" s="824"/>
      <c r="AH889" s="824"/>
      <c r="AI889" s="824"/>
      <c r="AJ889" s="824"/>
      <c r="AK889" s="824"/>
      <c r="AL889" s="824"/>
      <c r="AM889" s="824"/>
      <c r="AN889" s="824"/>
      <c r="AO889" s="824"/>
      <c r="AP889" s="824"/>
      <c r="AQ889" s="824"/>
      <c r="AR889" s="824"/>
      <c r="AS889" s="824"/>
      <c r="AT889" s="824"/>
      <c r="AU889" s="824"/>
      <c r="AV889" s="824"/>
      <c r="AW889" s="824"/>
      <c r="AX889" s="824"/>
      <c r="AY889" s="824"/>
      <c r="AZ889" s="824"/>
    </row>
    <row r="890" spans="6:52" s="794" customFormat="1" ht="12">
      <c r="F890" s="795"/>
      <c r="G890" s="795"/>
      <c r="H890" s="795"/>
      <c r="I890" s="795"/>
      <c r="L890" s="795"/>
      <c r="M890" s="824"/>
      <c r="N890" s="800"/>
      <c r="O890" s="800"/>
      <c r="P890" s="800"/>
      <c r="Q890" s="800"/>
      <c r="R890" s="800"/>
      <c r="S890" s="801"/>
      <c r="T890" s="801"/>
      <c r="U890" s="801"/>
      <c r="V890" s="801"/>
      <c r="W890" s="801"/>
      <c r="X890" s="801"/>
      <c r="Y890" s="801"/>
      <c r="Z890" s="801"/>
      <c r="AA890" s="801"/>
      <c r="AB890" s="801"/>
      <c r="AC890" s="824"/>
      <c r="AD890" s="824"/>
      <c r="AE890" s="824"/>
      <c r="AF890" s="824"/>
      <c r="AG890" s="824"/>
      <c r="AH890" s="824"/>
      <c r="AI890" s="824"/>
      <c r="AJ890" s="824"/>
      <c r="AK890" s="824"/>
      <c r="AL890" s="824"/>
      <c r="AM890" s="824"/>
      <c r="AN890" s="824"/>
      <c r="AO890" s="824"/>
      <c r="AP890" s="824"/>
      <c r="AQ890" s="824"/>
      <c r="AR890" s="824"/>
      <c r="AS890" s="824"/>
      <c r="AT890" s="824"/>
      <c r="AU890" s="824"/>
      <c r="AV890" s="824"/>
      <c r="AW890" s="824"/>
      <c r="AX890" s="824"/>
      <c r="AY890" s="824"/>
      <c r="AZ890" s="824"/>
    </row>
    <row r="891" spans="6:52" s="794" customFormat="1" ht="12">
      <c r="F891" s="795"/>
      <c r="G891" s="795"/>
      <c r="H891" s="795"/>
      <c r="I891" s="795"/>
      <c r="L891" s="795"/>
      <c r="M891" s="824"/>
      <c r="N891" s="800"/>
      <c r="O891" s="800"/>
      <c r="P891" s="800"/>
      <c r="Q891" s="800"/>
      <c r="R891" s="800"/>
      <c r="S891" s="801"/>
      <c r="T891" s="801"/>
      <c r="U891" s="801"/>
      <c r="V891" s="801"/>
      <c r="W891" s="801"/>
      <c r="X891" s="801"/>
      <c r="Y891" s="801"/>
      <c r="Z891" s="801"/>
      <c r="AA891" s="801"/>
      <c r="AB891" s="801"/>
      <c r="AC891" s="824"/>
      <c r="AD891" s="824"/>
      <c r="AE891" s="824"/>
      <c r="AF891" s="824"/>
      <c r="AG891" s="824"/>
      <c r="AH891" s="824"/>
      <c r="AI891" s="824"/>
      <c r="AJ891" s="824"/>
      <c r="AK891" s="824"/>
      <c r="AL891" s="824"/>
      <c r="AM891" s="824"/>
      <c r="AN891" s="824"/>
      <c r="AO891" s="824"/>
      <c r="AP891" s="824"/>
      <c r="AQ891" s="824"/>
      <c r="AR891" s="824"/>
      <c r="AS891" s="824"/>
      <c r="AT891" s="824"/>
      <c r="AU891" s="824"/>
      <c r="AV891" s="824"/>
      <c r="AW891" s="824"/>
      <c r="AX891" s="824"/>
      <c r="AY891" s="824"/>
      <c r="AZ891" s="824"/>
    </row>
    <row r="892" spans="6:52" s="794" customFormat="1" ht="12">
      <c r="F892" s="795"/>
      <c r="G892" s="795"/>
      <c r="H892" s="795"/>
      <c r="I892" s="795"/>
      <c r="L892" s="795"/>
      <c r="M892" s="824"/>
      <c r="N892" s="800"/>
      <c r="O892" s="800"/>
      <c r="P892" s="800"/>
      <c r="Q892" s="800"/>
      <c r="R892" s="800"/>
      <c r="S892" s="801"/>
      <c r="T892" s="801"/>
      <c r="U892" s="801"/>
      <c r="V892" s="801"/>
      <c r="W892" s="801"/>
      <c r="X892" s="801"/>
      <c r="Y892" s="801"/>
      <c r="Z892" s="801"/>
      <c r="AA892" s="801"/>
      <c r="AB892" s="801"/>
      <c r="AC892" s="824"/>
      <c r="AD892" s="824"/>
      <c r="AE892" s="824"/>
      <c r="AF892" s="824"/>
      <c r="AG892" s="824"/>
      <c r="AH892" s="824"/>
      <c r="AI892" s="824"/>
      <c r="AJ892" s="824"/>
      <c r="AK892" s="824"/>
      <c r="AL892" s="824"/>
      <c r="AM892" s="824"/>
      <c r="AN892" s="824"/>
      <c r="AO892" s="824"/>
      <c r="AP892" s="824"/>
      <c r="AQ892" s="824"/>
      <c r="AR892" s="824"/>
      <c r="AS892" s="824"/>
      <c r="AT892" s="824"/>
      <c r="AU892" s="824"/>
      <c r="AV892" s="824"/>
      <c r="AW892" s="824"/>
      <c r="AX892" s="824"/>
      <c r="AY892" s="824"/>
      <c r="AZ892" s="824"/>
    </row>
    <row r="893" spans="6:52" s="794" customFormat="1" ht="12">
      <c r="F893" s="795"/>
      <c r="G893" s="795"/>
      <c r="H893" s="795"/>
      <c r="I893" s="795"/>
      <c r="L893" s="795"/>
      <c r="M893" s="824"/>
      <c r="N893" s="800"/>
      <c r="O893" s="800"/>
      <c r="P893" s="800"/>
      <c r="Q893" s="800"/>
      <c r="R893" s="800"/>
      <c r="S893" s="801"/>
      <c r="T893" s="801"/>
      <c r="U893" s="801"/>
      <c r="V893" s="801"/>
      <c r="W893" s="801"/>
      <c r="X893" s="801"/>
      <c r="Y893" s="801"/>
      <c r="Z893" s="801"/>
      <c r="AA893" s="801"/>
      <c r="AB893" s="801"/>
      <c r="AC893" s="824"/>
      <c r="AD893" s="824"/>
      <c r="AE893" s="824"/>
      <c r="AF893" s="824"/>
      <c r="AG893" s="824"/>
      <c r="AH893" s="824"/>
      <c r="AI893" s="824"/>
      <c r="AJ893" s="824"/>
      <c r="AK893" s="824"/>
      <c r="AL893" s="824"/>
      <c r="AM893" s="824"/>
      <c r="AN893" s="824"/>
      <c r="AO893" s="824"/>
      <c r="AP893" s="824"/>
      <c r="AQ893" s="824"/>
      <c r="AR893" s="824"/>
      <c r="AS893" s="824"/>
      <c r="AT893" s="824"/>
      <c r="AU893" s="824"/>
      <c r="AV893" s="824"/>
      <c r="AW893" s="824"/>
      <c r="AX893" s="824"/>
      <c r="AY893" s="824"/>
      <c r="AZ893" s="824"/>
    </row>
    <row r="894" spans="6:52" s="794" customFormat="1" ht="12">
      <c r="F894" s="795"/>
      <c r="G894" s="795"/>
      <c r="H894" s="795"/>
      <c r="I894" s="795"/>
      <c r="L894" s="795"/>
      <c r="M894" s="824"/>
      <c r="N894" s="800"/>
      <c r="O894" s="800"/>
      <c r="P894" s="800"/>
      <c r="Q894" s="800"/>
      <c r="R894" s="800"/>
      <c r="S894" s="801"/>
      <c r="T894" s="801"/>
      <c r="U894" s="801"/>
      <c r="V894" s="801"/>
      <c r="W894" s="801"/>
      <c r="X894" s="801"/>
      <c r="Y894" s="801"/>
      <c r="Z894" s="801"/>
      <c r="AA894" s="801"/>
      <c r="AB894" s="801"/>
      <c r="AC894" s="824"/>
      <c r="AD894" s="824"/>
      <c r="AE894" s="824"/>
      <c r="AF894" s="824"/>
      <c r="AG894" s="824"/>
      <c r="AH894" s="824"/>
      <c r="AI894" s="824"/>
      <c r="AJ894" s="824"/>
      <c r="AK894" s="824"/>
      <c r="AL894" s="824"/>
      <c r="AM894" s="824"/>
      <c r="AN894" s="824"/>
      <c r="AO894" s="824"/>
      <c r="AP894" s="824"/>
      <c r="AQ894" s="824"/>
      <c r="AR894" s="824"/>
      <c r="AS894" s="824"/>
      <c r="AT894" s="824"/>
      <c r="AU894" s="824"/>
      <c r="AV894" s="824"/>
      <c r="AW894" s="824"/>
      <c r="AX894" s="824"/>
      <c r="AY894" s="824"/>
      <c r="AZ894" s="824"/>
    </row>
    <row r="895" spans="6:52" s="794" customFormat="1" ht="12">
      <c r="F895" s="795"/>
      <c r="G895" s="795"/>
      <c r="H895" s="795"/>
      <c r="I895" s="795"/>
      <c r="L895" s="795"/>
      <c r="M895" s="824"/>
      <c r="N895" s="800"/>
      <c r="O895" s="800"/>
      <c r="P895" s="800"/>
      <c r="Q895" s="800"/>
      <c r="R895" s="800"/>
      <c r="S895" s="801"/>
      <c r="T895" s="801"/>
      <c r="U895" s="801"/>
      <c r="V895" s="801"/>
      <c r="W895" s="801"/>
      <c r="X895" s="801"/>
      <c r="Y895" s="801"/>
      <c r="Z895" s="801"/>
      <c r="AA895" s="801"/>
      <c r="AB895" s="801"/>
      <c r="AC895" s="824"/>
      <c r="AD895" s="824"/>
      <c r="AE895" s="824"/>
      <c r="AF895" s="824"/>
      <c r="AG895" s="824"/>
      <c r="AH895" s="824"/>
      <c r="AI895" s="824"/>
      <c r="AJ895" s="824"/>
      <c r="AK895" s="824"/>
      <c r="AL895" s="824"/>
      <c r="AM895" s="824"/>
      <c r="AN895" s="824"/>
      <c r="AO895" s="824"/>
      <c r="AP895" s="824"/>
      <c r="AQ895" s="824"/>
      <c r="AR895" s="824"/>
      <c r="AS895" s="824"/>
      <c r="AT895" s="824"/>
      <c r="AU895" s="824"/>
      <c r="AV895" s="824"/>
      <c r="AW895" s="824"/>
      <c r="AX895" s="824"/>
      <c r="AY895" s="824"/>
      <c r="AZ895" s="824"/>
    </row>
    <row r="896" spans="6:52" s="794" customFormat="1" ht="12">
      <c r="F896" s="795"/>
      <c r="G896" s="795"/>
      <c r="H896" s="795"/>
      <c r="I896" s="795"/>
      <c r="L896" s="795"/>
      <c r="M896" s="824"/>
      <c r="N896" s="800"/>
      <c r="O896" s="800"/>
      <c r="P896" s="800"/>
      <c r="Q896" s="800"/>
      <c r="R896" s="800"/>
      <c r="S896" s="801"/>
      <c r="T896" s="801"/>
      <c r="U896" s="801"/>
      <c r="V896" s="801"/>
      <c r="W896" s="801"/>
      <c r="X896" s="801"/>
      <c r="Y896" s="801"/>
      <c r="Z896" s="801"/>
      <c r="AA896" s="801"/>
      <c r="AB896" s="801"/>
      <c r="AC896" s="824"/>
      <c r="AD896" s="824"/>
      <c r="AE896" s="824"/>
      <c r="AF896" s="824"/>
      <c r="AG896" s="824"/>
      <c r="AH896" s="824"/>
      <c r="AI896" s="824"/>
      <c r="AJ896" s="824"/>
      <c r="AK896" s="824"/>
      <c r="AL896" s="824"/>
      <c r="AM896" s="824"/>
      <c r="AN896" s="824"/>
      <c r="AO896" s="824"/>
      <c r="AP896" s="824"/>
      <c r="AQ896" s="824"/>
      <c r="AR896" s="824"/>
      <c r="AS896" s="824"/>
      <c r="AT896" s="824"/>
      <c r="AU896" s="824"/>
      <c r="AV896" s="824"/>
      <c r="AW896" s="824"/>
      <c r="AX896" s="824"/>
      <c r="AY896" s="824"/>
      <c r="AZ896" s="824"/>
    </row>
    <row r="897" spans="6:52" s="794" customFormat="1" ht="12">
      <c r="F897" s="795"/>
      <c r="G897" s="795"/>
      <c r="H897" s="795"/>
      <c r="I897" s="795"/>
      <c r="L897" s="795"/>
      <c r="M897" s="824"/>
      <c r="N897" s="800"/>
      <c r="O897" s="800"/>
      <c r="P897" s="800"/>
      <c r="Q897" s="800"/>
      <c r="R897" s="800"/>
      <c r="S897" s="801"/>
      <c r="T897" s="801"/>
      <c r="U897" s="801"/>
      <c r="V897" s="801"/>
      <c r="W897" s="801"/>
      <c r="X897" s="801"/>
      <c r="Y897" s="801"/>
      <c r="Z897" s="801"/>
      <c r="AA897" s="801"/>
      <c r="AB897" s="801"/>
      <c r="AC897" s="824"/>
      <c r="AD897" s="824"/>
      <c r="AE897" s="824"/>
      <c r="AF897" s="824"/>
      <c r="AG897" s="824"/>
      <c r="AH897" s="824"/>
      <c r="AI897" s="824"/>
      <c r="AJ897" s="824"/>
      <c r="AK897" s="824"/>
      <c r="AL897" s="824"/>
      <c r="AM897" s="824"/>
      <c r="AN897" s="824"/>
      <c r="AO897" s="824"/>
      <c r="AP897" s="824"/>
      <c r="AQ897" s="824"/>
      <c r="AR897" s="824"/>
      <c r="AS897" s="824"/>
      <c r="AT897" s="824"/>
      <c r="AU897" s="824"/>
      <c r="AV897" s="824"/>
      <c r="AW897" s="824"/>
      <c r="AX897" s="824"/>
      <c r="AY897" s="824"/>
      <c r="AZ897" s="824"/>
    </row>
    <row r="898" spans="6:52" s="794" customFormat="1" ht="12">
      <c r="F898" s="795"/>
      <c r="G898" s="795"/>
      <c r="H898" s="795"/>
      <c r="I898" s="795"/>
      <c r="L898" s="795"/>
      <c r="M898" s="824"/>
      <c r="N898" s="800"/>
      <c r="O898" s="800"/>
      <c r="P898" s="800"/>
      <c r="Q898" s="800"/>
      <c r="R898" s="800"/>
      <c r="S898" s="801"/>
      <c r="T898" s="801"/>
      <c r="U898" s="801"/>
      <c r="V898" s="801"/>
      <c r="W898" s="801"/>
      <c r="X898" s="801"/>
      <c r="Y898" s="801"/>
      <c r="Z898" s="801"/>
      <c r="AA898" s="801"/>
      <c r="AB898" s="801"/>
      <c r="AC898" s="824"/>
      <c r="AD898" s="824"/>
      <c r="AE898" s="824"/>
      <c r="AF898" s="824"/>
      <c r="AG898" s="824"/>
      <c r="AH898" s="824"/>
      <c r="AI898" s="824"/>
      <c r="AJ898" s="824"/>
      <c r="AK898" s="824"/>
      <c r="AL898" s="824"/>
      <c r="AM898" s="824"/>
      <c r="AN898" s="824"/>
      <c r="AO898" s="824"/>
      <c r="AP898" s="824"/>
      <c r="AQ898" s="824"/>
      <c r="AR898" s="824"/>
      <c r="AS898" s="824"/>
      <c r="AT898" s="824"/>
      <c r="AU898" s="824"/>
      <c r="AV898" s="824"/>
      <c r="AW898" s="824"/>
      <c r="AX898" s="824"/>
      <c r="AY898" s="824"/>
      <c r="AZ898" s="824"/>
    </row>
    <row r="899" spans="6:52" s="794" customFormat="1" ht="12">
      <c r="F899" s="795"/>
      <c r="G899" s="795"/>
      <c r="H899" s="795"/>
      <c r="I899" s="795"/>
      <c r="L899" s="795"/>
      <c r="M899" s="824"/>
      <c r="N899" s="800"/>
      <c r="O899" s="800"/>
      <c r="P899" s="800"/>
      <c r="Q899" s="800"/>
      <c r="R899" s="800"/>
      <c r="S899" s="801"/>
      <c r="T899" s="801"/>
      <c r="U899" s="801"/>
      <c r="V899" s="801"/>
      <c r="W899" s="801"/>
      <c r="X899" s="801"/>
      <c r="Y899" s="801"/>
      <c r="Z899" s="801"/>
      <c r="AA899" s="801"/>
      <c r="AB899" s="801"/>
      <c r="AC899" s="824"/>
      <c r="AD899" s="824"/>
      <c r="AE899" s="824"/>
      <c r="AF899" s="824"/>
      <c r="AG899" s="824"/>
      <c r="AH899" s="824"/>
      <c r="AI899" s="824"/>
      <c r="AJ899" s="824"/>
      <c r="AK899" s="824"/>
      <c r="AL899" s="824"/>
      <c r="AM899" s="824"/>
      <c r="AN899" s="824"/>
      <c r="AO899" s="824"/>
      <c r="AP899" s="824"/>
      <c r="AQ899" s="824"/>
      <c r="AR899" s="824"/>
      <c r="AS899" s="824"/>
      <c r="AT899" s="824"/>
      <c r="AU899" s="824"/>
      <c r="AV899" s="824"/>
      <c r="AW899" s="824"/>
      <c r="AX899" s="824"/>
      <c r="AY899" s="824"/>
      <c r="AZ899" s="824"/>
    </row>
    <row r="900" spans="6:52" s="794" customFormat="1" ht="12">
      <c r="F900" s="795"/>
      <c r="G900" s="795"/>
      <c r="H900" s="795"/>
      <c r="I900" s="795"/>
      <c r="L900" s="795"/>
      <c r="M900" s="824"/>
      <c r="N900" s="800"/>
      <c r="O900" s="800"/>
      <c r="P900" s="800"/>
      <c r="Q900" s="800"/>
      <c r="R900" s="800"/>
      <c r="S900" s="801"/>
      <c r="T900" s="801"/>
      <c r="U900" s="801"/>
      <c r="V900" s="801"/>
      <c r="W900" s="801"/>
      <c r="X900" s="801"/>
      <c r="Y900" s="801"/>
      <c r="Z900" s="801"/>
      <c r="AA900" s="801"/>
      <c r="AB900" s="801"/>
      <c r="AC900" s="824"/>
      <c r="AD900" s="824"/>
      <c r="AE900" s="824"/>
      <c r="AF900" s="824"/>
      <c r="AG900" s="824"/>
      <c r="AH900" s="824"/>
      <c r="AI900" s="824"/>
      <c r="AJ900" s="824"/>
      <c r="AK900" s="824"/>
      <c r="AL900" s="824"/>
      <c r="AM900" s="824"/>
      <c r="AN900" s="824"/>
      <c r="AO900" s="824"/>
      <c r="AP900" s="824"/>
      <c r="AQ900" s="824"/>
      <c r="AR900" s="824"/>
      <c r="AS900" s="824"/>
      <c r="AT900" s="824"/>
      <c r="AU900" s="824"/>
      <c r="AV900" s="824"/>
      <c r="AW900" s="824"/>
      <c r="AX900" s="824"/>
      <c r="AY900" s="824"/>
      <c r="AZ900" s="824"/>
    </row>
    <row r="901" spans="6:52" s="794" customFormat="1" ht="12">
      <c r="F901" s="795"/>
      <c r="G901" s="795"/>
      <c r="H901" s="795"/>
      <c r="I901" s="795"/>
      <c r="L901" s="795"/>
      <c r="M901" s="824"/>
      <c r="N901" s="800"/>
      <c r="O901" s="800"/>
      <c r="P901" s="800"/>
      <c r="Q901" s="800"/>
      <c r="R901" s="800"/>
      <c r="S901" s="801"/>
      <c r="T901" s="801"/>
      <c r="U901" s="801"/>
      <c r="V901" s="801"/>
      <c r="W901" s="801"/>
      <c r="X901" s="801"/>
      <c r="Y901" s="801"/>
      <c r="Z901" s="801"/>
      <c r="AA901" s="801"/>
      <c r="AB901" s="801"/>
      <c r="AC901" s="824"/>
      <c r="AD901" s="824"/>
      <c r="AE901" s="824"/>
      <c r="AF901" s="824"/>
      <c r="AG901" s="824"/>
      <c r="AH901" s="824"/>
      <c r="AI901" s="824"/>
      <c r="AJ901" s="824"/>
      <c r="AK901" s="824"/>
      <c r="AL901" s="824"/>
      <c r="AM901" s="824"/>
      <c r="AN901" s="824"/>
      <c r="AO901" s="824"/>
      <c r="AP901" s="824"/>
      <c r="AQ901" s="824"/>
      <c r="AR901" s="824"/>
      <c r="AS901" s="824"/>
      <c r="AT901" s="824"/>
      <c r="AU901" s="824"/>
      <c r="AV901" s="824"/>
      <c r="AW901" s="824"/>
      <c r="AX901" s="824"/>
      <c r="AY901" s="824"/>
      <c r="AZ901" s="824"/>
    </row>
    <row r="902" spans="6:52" s="794" customFormat="1" ht="12">
      <c r="F902" s="795"/>
      <c r="G902" s="795"/>
      <c r="H902" s="795"/>
      <c r="I902" s="795"/>
      <c r="L902" s="795"/>
      <c r="M902" s="824"/>
      <c r="N902" s="800"/>
      <c r="O902" s="800"/>
      <c r="P902" s="800"/>
      <c r="Q902" s="800"/>
      <c r="R902" s="800"/>
      <c r="S902" s="801"/>
      <c r="T902" s="801"/>
      <c r="U902" s="801"/>
      <c r="V902" s="801"/>
      <c r="W902" s="801"/>
      <c r="X902" s="801"/>
      <c r="Y902" s="801"/>
      <c r="Z902" s="801"/>
      <c r="AA902" s="801"/>
      <c r="AB902" s="801"/>
      <c r="AC902" s="824"/>
      <c r="AD902" s="824"/>
      <c r="AE902" s="824"/>
      <c r="AF902" s="824"/>
      <c r="AG902" s="824"/>
      <c r="AH902" s="824"/>
      <c r="AI902" s="824"/>
      <c r="AJ902" s="824"/>
      <c r="AK902" s="824"/>
      <c r="AL902" s="824"/>
      <c r="AM902" s="824"/>
      <c r="AN902" s="824"/>
      <c r="AO902" s="824"/>
      <c r="AP902" s="824"/>
      <c r="AQ902" s="824"/>
      <c r="AR902" s="824"/>
      <c r="AS902" s="824"/>
      <c r="AT902" s="824"/>
      <c r="AU902" s="824"/>
      <c r="AV902" s="824"/>
      <c r="AW902" s="824"/>
      <c r="AX902" s="824"/>
      <c r="AY902" s="824"/>
      <c r="AZ902" s="824"/>
    </row>
    <row r="903" spans="6:52" s="794" customFormat="1" ht="12">
      <c r="F903" s="795"/>
      <c r="G903" s="795"/>
      <c r="H903" s="795"/>
      <c r="I903" s="795"/>
      <c r="L903" s="795"/>
      <c r="M903" s="824"/>
      <c r="N903" s="800"/>
      <c r="O903" s="800"/>
      <c r="P903" s="800"/>
      <c r="Q903" s="800"/>
      <c r="R903" s="800"/>
      <c r="S903" s="801"/>
      <c r="T903" s="801"/>
      <c r="U903" s="801"/>
      <c r="V903" s="801"/>
      <c r="W903" s="801"/>
      <c r="X903" s="801"/>
      <c r="Y903" s="801"/>
      <c r="Z903" s="801"/>
      <c r="AA903" s="801"/>
      <c r="AB903" s="801"/>
      <c r="AC903" s="824"/>
      <c r="AD903" s="824"/>
      <c r="AE903" s="824"/>
      <c r="AF903" s="824"/>
      <c r="AG903" s="824"/>
      <c r="AH903" s="824"/>
      <c r="AI903" s="824"/>
      <c r="AJ903" s="824"/>
      <c r="AK903" s="824"/>
      <c r="AL903" s="824"/>
      <c r="AM903" s="824"/>
      <c r="AN903" s="824"/>
      <c r="AO903" s="824"/>
      <c r="AP903" s="824"/>
      <c r="AQ903" s="824"/>
      <c r="AR903" s="824"/>
      <c r="AS903" s="824"/>
      <c r="AT903" s="824"/>
      <c r="AU903" s="824"/>
      <c r="AV903" s="824"/>
      <c r="AW903" s="824"/>
      <c r="AX903" s="824"/>
      <c r="AY903" s="824"/>
      <c r="AZ903" s="824"/>
    </row>
    <row r="904" spans="6:52" s="794" customFormat="1" ht="12">
      <c r="F904" s="795"/>
      <c r="G904" s="795"/>
      <c r="H904" s="795"/>
      <c r="I904" s="795"/>
      <c r="L904" s="795"/>
      <c r="M904" s="824"/>
      <c r="N904" s="800"/>
      <c r="O904" s="800"/>
      <c r="P904" s="800"/>
      <c r="Q904" s="800"/>
      <c r="R904" s="800"/>
      <c r="S904" s="801"/>
      <c r="T904" s="801"/>
      <c r="U904" s="801"/>
      <c r="V904" s="801"/>
      <c r="W904" s="801"/>
      <c r="X904" s="801"/>
      <c r="Y904" s="801"/>
      <c r="Z904" s="801"/>
      <c r="AA904" s="801"/>
      <c r="AB904" s="801"/>
      <c r="AC904" s="824"/>
      <c r="AD904" s="824"/>
      <c r="AE904" s="824"/>
      <c r="AF904" s="824"/>
      <c r="AG904" s="824"/>
      <c r="AH904" s="824"/>
      <c r="AI904" s="824"/>
      <c r="AJ904" s="824"/>
      <c r="AK904" s="824"/>
      <c r="AL904" s="824"/>
      <c r="AM904" s="824"/>
      <c r="AN904" s="824"/>
      <c r="AO904" s="824"/>
      <c r="AP904" s="824"/>
      <c r="AQ904" s="824"/>
      <c r="AR904" s="824"/>
      <c r="AS904" s="824"/>
      <c r="AT904" s="824"/>
      <c r="AU904" s="824"/>
      <c r="AV904" s="824"/>
      <c r="AW904" s="824"/>
      <c r="AX904" s="824"/>
      <c r="AY904" s="824"/>
      <c r="AZ904" s="824"/>
    </row>
    <row r="905" spans="6:52" s="794" customFormat="1" ht="12">
      <c r="F905" s="795"/>
      <c r="G905" s="795"/>
      <c r="H905" s="795"/>
      <c r="I905" s="795"/>
      <c r="L905" s="795"/>
      <c r="M905" s="824"/>
      <c r="N905" s="800"/>
      <c r="O905" s="800"/>
      <c r="P905" s="800"/>
      <c r="Q905" s="800"/>
      <c r="R905" s="800"/>
      <c r="S905" s="801"/>
      <c r="T905" s="801"/>
      <c r="U905" s="801"/>
      <c r="V905" s="801"/>
      <c r="W905" s="801"/>
      <c r="X905" s="801"/>
      <c r="Y905" s="801"/>
      <c r="Z905" s="801"/>
      <c r="AA905" s="801"/>
      <c r="AB905" s="801"/>
      <c r="AC905" s="824"/>
      <c r="AD905" s="824"/>
      <c r="AE905" s="824"/>
      <c r="AF905" s="824"/>
      <c r="AG905" s="824"/>
      <c r="AH905" s="824"/>
      <c r="AI905" s="824"/>
      <c r="AJ905" s="824"/>
      <c r="AK905" s="824"/>
      <c r="AL905" s="824"/>
      <c r="AM905" s="824"/>
      <c r="AN905" s="824"/>
      <c r="AO905" s="824"/>
      <c r="AP905" s="824"/>
      <c r="AQ905" s="824"/>
      <c r="AR905" s="824"/>
      <c r="AS905" s="824"/>
      <c r="AT905" s="824"/>
      <c r="AU905" s="824"/>
      <c r="AV905" s="824"/>
      <c r="AW905" s="824"/>
      <c r="AX905" s="824"/>
      <c r="AY905" s="824"/>
      <c r="AZ905" s="824"/>
    </row>
    <row r="906" spans="6:52" s="794" customFormat="1" ht="12">
      <c r="F906" s="795"/>
      <c r="G906" s="795"/>
      <c r="H906" s="795"/>
      <c r="I906" s="795"/>
      <c r="L906" s="795"/>
      <c r="M906" s="824"/>
      <c r="N906" s="800"/>
      <c r="O906" s="800"/>
      <c r="P906" s="800"/>
      <c r="Q906" s="800"/>
      <c r="R906" s="800"/>
      <c r="S906" s="801"/>
      <c r="T906" s="801"/>
      <c r="U906" s="801"/>
      <c r="V906" s="801"/>
      <c r="W906" s="801"/>
      <c r="X906" s="801"/>
      <c r="Y906" s="801"/>
      <c r="Z906" s="801"/>
      <c r="AA906" s="801"/>
      <c r="AB906" s="801"/>
      <c r="AC906" s="824"/>
      <c r="AD906" s="824"/>
      <c r="AE906" s="824"/>
      <c r="AF906" s="824"/>
      <c r="AG906" s="824"/>
      <c r="AH906" s="824"/>
      <c r="AI906" s="824"/>
      <c r="AJ906" s="824"/>
      <c r="AK906" s="824"/>
      <c r="AL906" s="824"/>
      <c r="AM906" s="824"/>
      <c r="AN906" s="824"/>
      <c r="AO906" s="824"/>
      <c r="AP906" s="824"/>
      <c r="AQ906" s="824"/>
      <c r="AR906" s="824"/>
      <c r="AS906" s="824"/>
      <c r="AT906" s="824"/>
      <c r="AU906" s="824"/>
      <c r="AV906" s="824"/>
      <c r="AW906" s="824"/>
      <c r="AX906" s="824"/>
      <c r="AY906" s="824"/>
      <c r="AZ906" s="824"/>
    </row>
    <row r="907" spans="6:52" s="794" customFormat="1" ht="12">
      <c r="F907" s="795"/>
      <c r="G907" s="795"/>
      <c r="H907" s="795"/>
      <c r="I907" s="795"/>
      <c r="L907" s="795"/>
      <c r="M907" s="824"/>
      <c r="N907" s="800"/>
      <c r="O907" s="800"/>
      <c r="P907" s="800"/>
      <c r="Q907" s="800"/>
      <c r="R907" s="800"/>
      <c r="S907" s="801"/>
      <c r="T907" s="801"/>
      <c r="U907" s="801"/>
      <c r="V907" s="801"/>
      <c r="W907" s="801"/>
      <c r="X907" s="801"/>
      <c r="Y907" s="801"/>
      <c r="Z907" s="801"/>
      <c r="AA907" s="801"/>
      <c r="AB907" s="801"/>
      <c r="AC907" s="824"/>
      <c r="AD907" s="824"/>
      <c r="AE907" s="824"/>
      <c r="AF907" s="824"/>
      <c r="AG907" s="824"/>
      <c r="AH907" s="824"/>
      <c r="AI907" s="824"/>
      <c r="AJ907" s="824"/>
      <c r="AK907" s="824"/>
      <c r="AL907" s="824"/>
      <c r="AM907" s="824"/>
      <c r="AN907" s="824"/>
      <c r="AO907" s="824"/>
      <c r="AP907" s="824"/>
      <c r="AQ907" s="824"/>
      <c r="AR907" s="824"/>
      <c r="AS907" s="824"/>
      <c r="AT907" s="824"/>
      <c r="AU907" s="824"/>
      <c r="AV907" s="824"/>
      <c r="AW907" s="824"/>
      <c r="AX907" s="824"/>
      <c r="AY907" s="824"/>
      <c r="AZ907" s="824"/>
    </row>
    <row r="908" spans="6:52" s="794" customFormat="1" ht="12">
      <c r="F908" s="795"/>
      <c r="G908" s="795"/>
      <c r="H908" s="795"/>
      <c r="I908" s="795"/>
      <c r="L908" s="795"/>
      <c r="M908" s="824"/>
      <c r="N908" s="800"/>
      <c r="O908" s="800"/>
      <c r="P908" s="800"/>
      <c r="Q908" s="800"/>
      <c r="R908" s="800"/>
      <c r="S908" s="801"/>
      <c r="T908" s="801"/>
      <c r="U908" s="801"/>
      <c r="V908" s="801"/>
      <c r="W908" s="801"/>
      <c r="X908" s="801"/>
      <c r="Y908" s="801"/>
      <c r="Z908" s="801"/>
      <c r="AA908" s="801"/>
      <c r="AB908" s="801"/>
      <c r="AC908" s="824"/>
      <c r="AD908" s="824"/>
      <c r="AE908" s="824"/>
      <c r="AF908" s="824"/>
      <c r="AG908" s="824"/>
      <c r="AH908" s="824"/>
      <c r="AI908" s="824"/>
      <c r="AJ908" s="824"/>
      <c r="AK908" s="824"/>
      <c r="AL908" s="824"/>
      <c r="AM908" s="824"/>
      <c r="AN908" s="824"/>
      <c r="AO908" s="824"/>
      <c r="AP908" s="824"/>
      <c r="AQ908" s="824"/>
      <c r="AR908" s="824"/>
      <c r="AS908" s="824"/>
      <c r="AT908" s="824"/>
      <c r="AU908" s="824"/>
      <c r="AV908" s="824"/>
      <c r="AW908" s="824"/>
      <c r="AX908" s="824"/>
      <c r="AY908" s="824"/>
      <c r="AZ908" s="824"/>
    </row>
    <row r="909" spans="6:52" s="794" customFormat="1" ht="12">
      <c r="F909" s="795"/>
      <c r="G909" s="795"/>
      <c r="H909" s="795"/>
      <c r="I909" s="795"/>
      <c r="L909" s="795"/>
      <c r="M909" s="824"/>
      <c r="N909" s="800"/>
      <c r="O909" s="800"/>
      <c r="P909" s="800"/>
      <c r="Q909" s="800"/>
      <c r="R909" s="800"/>
      <c r="S909" s="801"/>
      <c r="T909" s="801"/>
      <c r="U909" s="801"/>
      <c r="V909" s="801"/>
      <c r="W909" s="801"/>
      <c r="X909" s="801"/>
      <c r="Y909" s="801"/>
      <c r="Z909" s="801"/>
      <c r="AA909" s="801"/>
      <c r="AB909" s="801"/>
      <c r="AC909" s="824"/>
      <c r="AD909" s="824"/>
      <c r="AE909" s="824"/>
      <c r="AF909" s="824"/>
      <c r="AG909" s="824"/>
      <c r="AH909" s="824"/>
      <c r="AI909" s="824"/>
      <c r="AJ909" s="824"/>
      <c r="AK909" s="824"/>
      <c r="AL909" s="824"/>
      <c r="AM909" s="824"/>
      <c r="AN909" s="824"/>
      <c r="AO909" s="824"/>
      <c r="AP909" s="824"/>
      <c r="AQ909" s="824"/>
      <c r="AR909" s="824"/>
      <c r="AS909" s="824"/>
      <c r="AT909" s="824"/>
      <c r="AU909" s="824"/>
      <c r="AV909" s="824"/>
      <c r="AW909" s="824"/>
      <c r="AX909" s="824"/>
      <c r="AY909" s="824"/>
      <c r="AZ909" s="824"/>
    </row>
    <row r="910" spans="6:52" s="794" customFormat="1" ht="12">
      <c r="F910" s="795"/>
      <c r="G910" s="795"/>
      <c r="H910" s="795"/>
      <c r="I910" s="795"/>
      <c r="L910" s="795"/>
      <c r="M910" s="824"/>
      <c r="N910" s="800"/>
      <c r="O910" s="800"/>
      <c r="P910" s="800"/>
      <c r="Q910" s="800"/>
      <c r="R910" s="800"/>
      <c r="S910" s="801"/>
      <c r="T910" s="801"/>
      <c r="U910" s="801"/>
      <c r="V910" s="801"/>
      <c r="W910" s="801"/>
      <c r="X910" s="801"/>
      <c r="Y910" s="801"/>
      <c r="Z910" s="801"/>
      <c r="AA910" s="801"/>
      <c r="AB910" s="801"/>
      <c r="AC910" s="824"/>
      <c r="AD910" s="824"/>
      <c r="AE910" s="824"/>
      <c r="AF910" s="824"/>
      <c r="AG910" s="824"/>
      <c r="AH910" s="824"/>
      <c r="AI910" s="824"/>
      <c r="AJ910" s="824"/>
      <c r="AK910" s="824"/>
      <c r="AL910" s="824"/>
      <c r="AM910" s="824"/>
      <c r="AN910" s="824"/>
      <c r="AO910" s="824"/>
      <c r="AP910" s="824"/>
      <c r="AQ910" s="824"/>
      <c r="AR910" s="824"/>
      <c r="AS910" s="824"/>
      <c r="AT910" s="824"/>
      <c r="AU910" s="824"/>
      <c r="AV910" s="824"/>
      <c r="AW910" s="824"/>
      <c r="AX910" s="824"/>
      <c r="AY910" s="824"/>
      <c r="AZ910" s="824"/>
    </row>
    <row r="911" spans="6:52" s="794" customFormat="1" ht="12">
      <c r="F911" s="795"/>
      <c r="G911" s="795"/>
      <c r="H911" s="795"/>
      <c r="I911" s="795"/>
      <c r="L911" s="795"/>
      <c r="M911" s="824"/>
      <c r="N911" s="800"/>
      <c r="O911" s="800"/>
      <c r="P911" s="800"/>
      <c r="Q911" s="800"/>
      <c r="R911" s="800"/>
      <c r="S911" s="801"/>
      <c r="T911" s="801"/>
      <c r="U911" s="801"/>
      <c r="V911" s="801"/>
      <c r="W911" s="801"/>
      <c r="X911" s="801"/>
      <c r="Y911" s="801"/>
      <c r="Z911" s="801"/>
      <c r="AA911" s="801"/>
      <c r="AB911" s="801"/>
      <c r="AC911" s="824"/>
      <c r="AD911" s="824"/>
      <c r="AE911" s="824"/>
      <c r="AF911" s="824"/>
      <c r="AG911" s="824"/>
      <c r="AH911" s="824"/>
      <c r="AI911" s="824"/>
      <c r="AJ911" s="824"/>
      <c r="AK911" s="824"/>
      <c r="AL911" s="824"/>
      <c r="AM911" s="824"/>
      <c r="AN911" s="824"/>
      <c r="AO911" s="824"/>
      <c r="AP911" s="824"/>
      <c r="AQ911" s="824"/>
      <c r="AR911" s="824"/>
      <c r="AS911" s="824"/>
      <c r="AT911" s="824"/>
      <c r="AU911" s="824"/>
      <c r="AV911" s="824"/>
      <c r="AW911" s="824"/>
      <c r="AX911" s="824"/>
      <c r="AY911" s="824"/>
      <c r="AZ911" s="824"/>
    </row>
    <row r="912" spans="6:52" s="794" customFormat="1" ht="12">
      <c r="F912" s="795"/>
      <c r="G912" s="795"/>
      <c r="H912" s="795"/>
      <c r="I912" s="795"/>
      <c r="L912" s="795"/>
      <c r="M912" s="824"/>
      <c r="N912" s="800"/>
      <c r="O912" s="800"/>
      <c r="P912" s="800"/>
      <c r="Q912" s="800"/>
      <c r="R912" s="800"/>
      <c r="S912" s="801"/>
      <c r="T912" s="801"/>
      <c r="U912" s="801"/>
      <c r="V912" s="801"/>
      <c r="W912" s="801"/>
      <c r="X912" s="801"/>
      <c r="Y912" s="801"/>
      <c r="Z912" s="801"/>
      <c r="AA912" s="801"/>
      <c r="AB912" s="801"/>
      <c r="AC912" s="824"/>
      <c r="AD912" s="824"/>
      <c r="AE912" s="824"/>
      <c r="AF912" s="824"/>
      <c r="AG912" s="824"/>
      <c r="AH912" s="824"/>
      <c r="AI912" s="824"/>
      <c r="AJ912" s="824"/>
      <c r="AK912" s="824"/>
      <c r="AL912" s="824"/>
      <c r="AM912" s="824"/>
      <c r="AN912" s="824"/>
      <c r="AO912" s="824"/>
      <c r="AP912" s="824"/>
      <c r="AQ912" s="824"/>
      <c r="AR912" s="824"/>
      <c r="AS912" s="824"/>
      <c r="AT912" s="824"/>
      <c r="AU912" s="824"/>
      <c r="AV912" s="824"/>
      <c r="AW912" s="824"/>
      <c r="AX912" s="824"/>
      <c r="AY912" s="824"/>
      <c r="AZ912" s="824"/>
    </row>
    <row r="913" spans="6:52" s="794" customFormat="1" ht="12">
      <c r="F913" s="795"/>
      <c r="G913" s="795"/>
      <c r="H913" s="795"/>
      <c r="I913" s="795"/>
      <c r="L913" s="795"/>
      <c r="M913" s="824"/>
      <c r="N913" s="800"/>
      <c r="O913" s="800"/>
      <c r="P913" s="800"/>
      <c r="Q913" s="800"/>
      <c r="R913" s="800"/>
      <c r="S913" s="801"/>
      <c r="T913" s="801"/>
      <c r="U913" s="801"/>
      <c r="V913" s="801"/>
      <c r="W913" s="801"/>
      <c r="X913" s="801"/>
      <c r="Y913" s="801"/>
      <c r="Z913" s="801"/>
      <c r="AA913" s="801"/>
      <c r="AB913" s="801"/>
      <c r="AC913" s="824"/>
      <c r="AD913" s="824"/>
      <c r="AE913" s="824"/>
      <c r="AF913" s="824"/>
      <c r="AG913" s="824"/>
      <c r="AH913" s="824"/>
      <c r="AI913" s="824"/>
      <c r="AJ913" s="824"/>
      <c r="AK913" s="824"/>
      <c r="AL913" s="824"/>
      <c r="AM913" s="824"/>
      <c r="AN913" s="824"/>
      <c r="AO913" s="824"/>
      <c r="AP913" s="824"/>
      <c r="AQ913" s="824"/>
      <c r="AR913" s="824"/>
      <c r="AS913" s="824"/>
      <c r="AT913" s="824"/>
      <c r="AU913" s="824"/>
      <c r="AV913" s="824"/>
      <c r="AW913" s="824"/>
      <c r="AX913" s="824"/>
      <c r="AY913" s="824"/>
      <c r="AZ913" s="824"/>
    </row>
    <row r="914" spans="6:52" s="794" customFormat="1" ht="12">
      <c r="F914" s="795"/>
      <c r="G914" s="795"/>
      <c r="H914" s="795"/>
      <c r="I914" s="795"/>
      <c r="L914" s="795"/>
      <c r="M914" s="824"/>
      <c r="N914" s="800"/>
      <c r="O914" s="800"/>
      <c r="P914" s="800"/>
      <c r="Q914" s="800"/>
      <c r="R914" s="800"/>
      <c r="S914" s="801"/>
      <c r="T914" s="801"/>
      <c r="U914" s="801"/>
      <c r="V914" s="801"/>
      <c r="W914" s="801"/>
      <c r="X914" s="801"/>
      <c r="Y914" s="801"/>
      <c r="Z914" s="801"/>
      <c r="AA914" s="801"/>
      <c r="AB914" s="801"/>
      <c r="AC914" s="824"/>
      <c r="AD914" s="824"/>
      <c r="AE914" s="824"/>
      <c r="AF914" s="824"/>
      <c r="AG914" s="824"/>
      <c r="AH914" s="824"/>
      <c r="AI914" s="824"/>
      <c r="AJ914" s="824"/>
      <c r="AK914" s="824"/>
      <c r="AL914" s="824"/>
      <c r="AM914" s="824"/>
      <c r="AN914" s="824"/>
      <c r="AO914" s="824"/>
      <c r="AP914" s="824"/>
      <c r="AQ914" s="824"/>
      <c r="AR914" s="824"/>
      <c r="AS914" s="824"/>
      <c r="AT914" s="824"/>
      <c r="AU914" s="824"/>
      <c r="AV914" s="824"/>
      <c r="AW914" s="824"/>
      <c r="AX914" s="824"/>
      <c r="AY914" s="824"/>
      <c r="AZ914" s="824"/>
    </row>
    <row r="915" spans="6:52" s="794" customFormat="1" ht="12">
      <c r="F915" s="795"/>
      <c r="G915" s="795"/>
      <c r="H915" s="795"/>
      <c r="I915" s="795"/>
      <c r="L915" s="795"/>
      <c r="M915" s="824"/>
      <c r="N915" s="800"/>
      <c r="O915" s="800"/>
      <c r="P915" s="800"/>
      <c r="Q915" s="800"/>
      <c r="R915" s="800"/>
      <c r="S915" s="801"/>
      <c r="T915" s="801"/>
      <c r="U915" s="801"/>
      <c r="V915" s="801"/>
      <c r="W915" s="801"/>
      <c r="X915" s="801"/>
      <c r="Y915" s="801"/>
      <c r="Z915" s="801"/>
      <c r="AA915" s="801"/>
      <c r="AB915" s="801"/>
      <c r="AC915" s="824"/>
      <c r="AD915" s="824"/>
      <c r="AE915" s="824"/>
      <c r="AF915" s="824"/>
      <c r="AG915" s="824"/>
      <c r="AH915" s="824"/>
      <c r="AI915" s="824"/>
      <c r="AJ915" s="824"/>
      <c r="AK915" s="824"/>
      <c r="AL915" s="824"/>
      <c r="AM915" s="824"/>
      <c r="AN915" s="824"/>
      <c r="AO915" s="824"/>
      <c r="AP915" s="824"/>
      <c r="AQ915" s="824"/>
      <c r="AR915" s="824"/>
      <c r="AS915" s="824"/>
      <c r="AT915" s="824"/>
      <c r="AU915" s="824"/>
      <c r="AV915" s="824"/>
      <c r="AW915" s="824"/>
      <c r="AX915" s="824"/>
      <c r="AY915" s="824"/>
      <c r="AZ915" s="824"/>
    </row>
    <row r="916" spans="6:52" s="794" customFormat="1" ht="12">
      <c r="F916" s="795"/>
      <c r="G916" s="795"/>
      <c r="H916" s="795"/>
      <c r="I916" s="795"/>
      <c r="L916" s="795"/>
      <c r="M916" s="824"/>
      <c r="N916" s="800"/>
      <c r="O916" s="800"/>
      <c r="P916" s="800"/>
      <c r="Q916" s="800"/>
      <c r="R916" s="800"/>
      <c r="S916" s="801"/>
      <c r="T916" s="801"/>
      <c r="U916" s="801"/>
      <c r="V916" s="801"/>
      <c r="W916" s="801"/>
      <c r="X916" s="801"/>
      <c r="Y916" s="801"/>
      <c r="Z916" s="801"/>
      <c r="AA916" s="801"/>
      <c r="AB916" s="801"/>
      <c r="AC916" s="824"/>
      <c r="AD916" s="824"/>
      <c r="AE916" s="824"/>
      <c r="AF916" s="824"/>
      <c r="AG916" s="824"/>
      <c r="AH916" s="824"/>
      <c r="AI916" s="824"/>
      <c r="AJ916" s="824"/>
      <c r="AK916" s="824"/>
      <c r="AL916" s="824"/>
      <c r="AM916" s="824"/>
      <c r="AN916" s="824"/>
      <c r="AO916" s="824"/>
      <c r="AP916" s="824"/>
      <c r="AQ916" s="824"/>
      <c r="AR916" s="824"/>
      <c r="AS916" s="824"/>
      <c r="AT916" s="824"/>
      <c r="AU916" s="824"/>
      <c r="AV916" s="824"/>
      <c r="AW916" s="824"/>
      <c r="AX916" s="824"/>
      <c r="AY916" s="824"/>
      <c r="AZ916" s="824"/>
    </row>
    <row r="917" spans="6:52" s="794" customFormat="1" ht="12">
      <c r="F917" s="795"/>
      <c r="G917" s="795"/>
      <c r="H917" s="795"/>
      <c r="I917" s="795"/>
      <c r="L917" s="795"/>
      <c r="M917" s="824"/>
      <c r="N917" s="800"/>
      <c r="O917" s="800"/>
      <c r="P917" s="800"/>
      <c r="Q917" s="800"/>
      <c r="R917" s="800"/>
      <c r="S917" s="801"/>
      <c r="T917" s="801"/>
      <c r="U917" s="801"/>
      <c r="V917" s="801"/>
      <c r="W917" s="801"/>
      <c r="X917" s="801"/>
      <c r="Y917" s="801"/>
      <c r="Z917" s="801"/>
      <c r="AA917" s="801"/>
      <c r="AB917" s="801"/>
      <c r="AC917" s="824"/>
      <c r="AD917" s="824"/>
      <c r="AE917" s="824"/>
      <c r="AF917" s="824"/>
      <c r="AG917" s="824"/>
      <c r="AH917" s="824"/>
      <c r="AI917" s="824"/>
      <c r="AJ917" s="824"/>
      <c r="AK917" s="824"/>
      <c r="AL917" s="824"/>
      <c r="AM917" s="824"/>
      <c r="AN917" s="824"/>
      <c r="AO917" s="824"/>
      <c r="AP917" s="824"/>
      <c r="AQ917" s="824"/>
      <c r="AR917" s="824"/>
      <c r="AS917" s="824"/>
      <c r="AT917" s="824"/>
      <c r="AU917" s="824"/>
      <c r="AV917" s="824"/>
      <c r="AW917" s="824"/>
      <c r="AX917" s="824"/>
      <c r="AY917" s="824"/>
      <c r="AZ917" s="824"/>
    </row>
    <row r="918" spans="6:52" s="794" customFormat="1" ht="12">
      <c r="F918" s="795"/>
      <c r="G918" s="795"/>
      <c r="H918" s="795"/>
      <c r="I918" s="795"/>
      <c r="L918" s="795"/>
      <c r="M918" s="824"/>
      <c r="N918" s="800"/>
      <c r="O918" s="800"/>
      <c r="P918" s="800"/>
      <c r="Q918" s="800"/>
      <c r="R918" s="800"/>
      <c r="S918" s="801"/>
      <c r="T918" s="801"/>
      <c r="U918" s="801"/>
      <c r="V918" s="801"/>
      <c r="W918" s="801"/>
      <c r="X918" s="801"/>
      <c r="Y918" s="801"/>
      <c r="Z918" s="801"/>
      <c r="AA918" s="801"/>
      <c r="AB918" s="801"/>
      <c r="AC918" s="824"/>
      <c r="AD918" s="824"/>
      <c r="AE918" s="824"/>
      <c r="AF918" s="824"/>
      <c r="AG918" s="824"/>
      <c r="AH918" s="824"/>
      <c r="AI918" s="824"/>
      <c r="AJ918" s="824"/>
      <c r="AK918" s="824"/>
      <c r="AL918" s="824"/>
      <c r="AM918" s="824"/>
      <c r="AN918" s="824"/>
      <c r="AO918" s="824"/>
      <c r="AP918" s="824"/>
      <c r="AQ918" s="824"/>
      <c r="AR918" s="824"/>
      <c r="AS918" s="824"/>
      <c r="AT918" s="824"/>
      <c r="AU918" s="824"/>
      <c r="AV918" s="824"/>
      <c r="AW918" s="824"/>
      <c r="AX918" s="824"/>
      <c r="AY918" s="824"/>
      <c r="AZ918" s="824"/>
    </row>
    <row r="919" spans="6:52" s="794" customFormat="1" ht="12">
      <c r="F919" s="795"/>
      <c r="G919" s="795"/>
      <c r="H919" s="795"/>
      <c r="I919" s="795"/>
      <c r="L919" s="795"/>
      <c r="M919" s="824"/>
      <c r="N919" s="800"/>
      <c r="O919" s="800"/>
      <c r="P919" s="800"/>
      <c r="Q919" s="800"/>
      <c r="R919" s="800"/>
      <c r="S919" s="801"/>
      <c r="T919" s="801"/>
      <c r="U919" s="801"/>
      <c r="V919" s="801"/>
      <c r="W919" s="801"/>
      <c r="X919" s="801"/>
      <c r="Y919" s="801"/>
      <c r="Z919" s="801"/>
      <c r="AA919" s="801"/>
      <c r="AB919" s="801"/>
      <c r="AC919" s="824"/>
      <c r="AD919" s="824"/>
      <c r="AE919" s="824"/>
      <c r="AF919" s="824"/>
      <c r="AG919" s="824"/>
      <c r="AH919" s="824"/>
      <c r="AI919" s="824"/>
      <c r="AJ919" s="824"/>
      <c r="AK919" s="824"/>
      <c r="AL919" s="824"/>
      <c r="AM919" s="824"/>
      <c r="AN919" s="824"/>
      <c r="AO919" s="824"/>
      <c r="AP919" s="824"/>
      <c r="AQ919" s="824"/>
      <c r="AR919" s="824"/>
      <c r="AS919" s="824"/>
      <c r="AT919" s="824"/>
      <c r="AU919" s="824"/>
      <c r="AV919" s="824"/>
      <c r="AW919" s="824"/>
      <c r="AX919" s="824"/>
      <c r="AY919" s="824"/>
      <c r="AZ919" s="824"/>
    </row>
    <row r="920" spans="6:52" s="794" customFormat="1" ht="12">
      <c r="F920" s="795"/>
      <c r="G920" s="795"/>
      <c r="H920" s="795"/>
      <c r="I920" s="795"/>
      <c r="L920" s="795"/>
      <c r="M920" s="824"/>
      <c r="N920" s="800"/>
      <c r="O920" s="800"/>
      <c r="P920" s="800"/>
      <c r="Q920" s="800"/>
      <c r="R920" s="800"/>
      <c r="S920" s="801"/>
      <c r="T920" s="801"/>
      <c r="U920" s="801"/>
      <c r="V920" s="801"/>
      <c r="W920" s="801"/>
      <c r="X920" s="801"/>
      <c r="Y920" s="801"/>
      <c r="Z920" s="801"/>
      <c r="AA920" s="801"/>
      <c r="AB920" s="801"/>
      <c r="AC920" s="824"/>
      <c r="AD920" s="824"/>
      <c r="AE920" s="824"/>
      <c r="AF920" s="824"/>
      <c r="AG920" s="824"/>
      <c r="AH920" s="824"/>
      <c r="AI920" s="824"/>
      <c r="AJ920" s="824"/>
      <c r="AK920" s="824"/>
      <c r="AL920" s="824"/>
      <c r="AM920" s="824"/>
      <c r="AN920" s="824"/>
      <c r="AO920" s="824"/>
      <c r="AP920" s="824"/>
      <c r="AQ920" s="824"/>
      <c r="AR920" s="824"/>
      <c r="AS920" s="824"/>
      <c r="AT920" s="824"/>
      <c r="AU920" s="824"/>
      <c r="AV920" s="824"/>
      <c r="AW920" s="824"/>
      <c r="AX920" s="824"/>
      <c r="AY920" s="824"/>
      <c r="AZ920" s="824"/>
    </row>
    <row r="921" spans="6:52" s="794" customFormat="1" ht="12">
      <c r="F921" s="795"/>
      <c r="G921" s="795"/>
      <c r="H921" s="795"/>
      <c r="I921" s="795"/>
      <c r="L921" s="795"/>
      <c r="M921" s="824"/>
      <c r="N921" s="800"/>
      <c r="O921" s="800"/>
      <c r="P921" s="800"/>
      <c r="Q921" s="800"/>
      <c r="R921" s="800"/>
      <c r="S921" s="801"/>
      <c r="T921" s="801"/>
      <c r="U921" s="801"/>
      <c r="V921" s="801"/>
      <c r="W921" s="801"/>
      <c r="X921" s="801"/>
      <c r="Y921" s="801"/>
      <c r="Z921" s="801"/>
      <c r="AA921" s="801"/>
      <c r="AB921" s="801"/>
      <c r="AC921" s="824"/>
      <c r="AD921" s="824"/>
      <c r="AE921" s="824"/>
      <c r="AF921" s="824"/>
      <c r="AG921" s="824"/>
      <c r="AH921" s="824"/>
      <c r="AI921" s="824"/>
      <c r="AJ921" s="824"/>
      <c r="AK921" s="824"/>
      <c r="AL921" s="824"/>
      <c r="AM921" s="824"/>
      <c r="AN921" s="824"/>
      <c r="AO921" s="824"/>
      <c r="AP921" s="824"/>
      <c r="AQ921" s="824"/>
      <c r="AR921" s="824"/>
      <c r="AS921" s="824"/>
      <c r="AT921" s="824"/>
      <c r="AU921" s="824"/>
      <c r="AV921" s="824"/>
      <c r="AW921" s="824"/>
      <c r="AX921" s="824"/>
      <c r="AY921" s="824"/>
      <c r="AZ921" s="824"/>
    </row>
    <row r="922" spans="6:52" s="794" customFormat="1" ht="12">
      <c r="F922" s="795"/>
      <c r="G922" s="795"/>
      <c r="H922" s="795"/>
      <c r="I922" s="795"/>
      <c r="L922" s="795"/>
      <c r="M922" s="824"/>
      <c r="N922" s="800"/>
      <c r="O922" s="800"/>
      <c r="P922" s="800"/>
      <c r="Q922" s="800"/>
      <c r="R922" s="800"/>
      <c r="S922" s="801"/>
      <c r="T922" s="801"/>
      <c r="U922" s="801"/>
      <c r="V922" s="801"/>
      <c r="W922" s="801"/>
      <c r="X922" s="801"/>
      <c r="Y922" s="801"/>
      <c r="Z922" s="801"/>
      <c r="AA922" s="801"/>
      <c r="AB922" s="801"/>
      <c r="AC922" s="824"/>
      <c r="AD922" s="824"/>
      <c r="AE922" s="824"/>
      <c r="AF922" s="824"/>
      <c r="AG922" s="824"/>
      <c r="AH922" s="824"/>
      <c r="AI922" s="824"/>
      <c r="AJ922" s="824"/>
      <c r="AK922" s="824"/>
      <c r="AL922" s="824"/>
      <c r="AM922" s="824"/>
      <c r="AN922" s="824"/>
      <c r="AO922" s="824"/>
      <c r="AP922" s="824"/>
      <c r="AQ922" s="824"/>
      <c r="AR922" s="824"/>
      <c r="AS922" s="824"/>
      <c r="AT922" s="824"/>
      <c r="AU922" s="824"/>
      <c r="AV922" s="824"/>
      <c r="AW922" s="824"/>
      <c r="AX922" s="824"/>
      <c r="AY922" s="824"/>
      <c r="AZ922" s="824"/>
    </row>
    <row r="923" spans="6:52" s="794" customFormat="1" ht="12">
      <c r="F923" s="795"/>
      <c r="G923" s="795"/>
      <c r="H923" s="795"/>
      <c r="I923" s="795"/>
      <c r="L923" s="795"/>
      <c r="M923" s="824"/>
      <c r="N923" s="800"/>
      <c r="O923" s="800"/>
      <c r="P923" s="800"/>
      <c r="Q923" s="800"/>
      <c r="R923" s="800"/>
      <c r="S923" s="801"/>
      <c r="T923" s="801"/>
      <c r="U923" s="801"/>
      <c r="V923" s="801"/>
      <c r="W923" s="801"/>
      <c r="X923" s="801"/>
      <c r="Y923" s="801"/>
      <c r="Z923" s="801"/>
      <c r="AA923" s="801"/>
      <c r="AB923" s="801"/>
      <c r="AC923" s="824"/>
      <c r="AD923" s="824"/>
      <c r="AE923" s="824"/>
      <c r="AF923" s="824"/>
      <c r="AG923" s="824"/>
      <c r="AH923" s="824"/>
      <c r="AI923" s="824"/>
      <c r="AJ923" s="824"/>
      <c r="AK923" s="824"/>
      <c r="AL923" s="824"/>
      <c r="AM923" s="824"/>
      <c r="AN923" s="824"/>
      <c r="AO923" s="824"/>
      <c r="AP923" s="824"/>
      <c r="AQ923" s="824"/>
      <c r="AR923" s="824"/>
      <c r="AS923" s="824"/>
      <c r="AT923" s="824"/>
      <c r="AU923" s="824"/>
      <c r="AV923" s="824"/>
      <c r="AW923" s="824"/>
      <c r="AX923" s="824"/>
      <c r="AY923" s="824"/>
      <c r="AZ923" s="824"/>
    </row>
    <row r="924" spans="6:52" s="794" customFormat="1" ht="12">
      <c r="F924" s="795"/>
      <c r="G924" s="795"/>
      <c r="H924" s="795"/>
      <c r="I924" s="795"/>
      <c r="L924" s="795"/>
      <c r="M924" s="824"/>
      <c r="N924" s="800"/>
      <c r="O924" s="800"/>
      <c r="P924" s="800"/>
      <c r="Q924" s="800"/>
      <c r="R924" s="800"/>
      <c r="S924" s="801"/>
      <c r="T924" s="801"/>
      <c r="U924" s="801"/>
      <c r="V924" s="801"/>
      <c r="W924" s="801"/>
      <c r="X924" s="801"/>
      <c r="Y924" s="801"/>
      <c r="Z924" s="801"/>
      <c r="AA924" s="801"/>
      <c r="AB924" s="801"/>
      <c r="AC924" s="824"/>
      <c r="AD924" s="824"/>
      <c r="AE924" s="824"/>
      <c r="AF924" s="824"/>
      <c r="AG924" s="824"/>
      <c r="AH924" s="824"/>
      <c r="AI924" s="824"/>
      <c r="AJ924" s="824"/>
      <c r="AK924" s="824"/>
      <c r="AL924" s="824"/>
      <c r="AM924" s="824"/>
      <c r="AN924" s="824"/>
      <c r="AO924" s="824"/>
      <c r="AP924" s="824"/>
      <c r="AQ924" s="824"/>
      <c r="AR924" s="824"/>
      <c r="AS924" s="824"/>
      <c r="AT924" s="824"/>
      <c r="AU924" s="824"/>
      <c r="AV924" s="824"/>
      <c r="AW924" s="824"/>
      <c r="AX924" s="824"/>
      <c r="AY924" s="824"/>
      <c r="AZ924" s="824"/>
    </row>
    <row r="925" spans="6:52" s="794" customFormat="1" ht="12">
      <c r="F925" s="795"/>
      <c r="G925" s="795"/>
      <c r="H925" s="795"/>
      <c r="I925" s="795"/>
      <c r="L925" s="795"/>
      <c r="M925" s="824"/>
      <c r="N925" s="800"/>
      <c r="O925" s="800"/>
      <c r="P925" s="800"/>
      <c r="Q925" s="800"/>
      <c r="R925" s="800"/>
      <c r="S925" s="801"/>
      <c r="T925" s="801"/>
      <c r="U925" s="801"/>
      <c r="V925" s="801"/>
      <c r="W925" s="801"/>
      <c r="X925" s="801"/>
      <c r="Y925" s="801"/>
      <c r="Z925" s="801"/>
      <c r="AA925" s="801"/>
      <c r="AB925" s="801"/>
      <c r="AC925" s="824"/>
      <c r="AD925" s="824"/>
      <c r="AE925" s="824"/>
      <c r="AF925" s="824"/>
      <c r="AG925" s="824"/>
      <c r="AH925" s="824"/>
      <c r="AI925" s="824"/>
      <c r="AJ925" s="824"/>
      <c r="AK925" s="824"/>
      <c r="AL925" s="824"/>
      <c r="AM925" s="824"/>
      <c r="AN925" s="824"/>
      <c r="AO925" s="824"/>
      <c r="AP925" s="824"/>
      <c r="AQ925" s="824"/>
      <c r="AR925" s="824"/>
      <c r="AS925" s="824"/>
      <c r="AT925" s="824"/>
      <c r="AU925" s="824"/>
      <c r="AV925" s="824"/>
      <c r="AW925" s="824"/>
      <c r="AX925" s="824"/>
      <c r="AY925" s="824"/>
      <c r="AZ925" s="824"/>
    </row>
    <row r="926" spans="6:52" s="794" customFormat="1" ht="12">
      <c r="F926" s="795"/>
      <c r="G926" s="795"/>
      <c r="H926" s="795"/>
      <c r="I926" s="795"/>
      <c r="L926" s="795"/>
      <c r="M926" s="824"/>
      <c r="N926" s="800"/>
      <c r="O926" s="800"/>
      <c r="P926" s="800"/>
      <c r="Q926" s="800"/>
      <c r="R926" s="800"/>
      <c r="S926" s="801"/>
      <c r="T926" s="801"/>
      <c r="U926" s="801"/>
      <c r="V926" s="801"/>
      <c r="W926" s="801"/>
      <c r="X926" s="801"/>
      <c r="Y926" s="801"/>
      <c r="Z926" s="801"/>
      <c r="AA926" s="801"/>
      <c r="AB926" s="801"/>
      <c r="AC926" s="824"/>
      <c r="AD926" s="824"/>
      <c r="AE926" s="824"/>
      <c r="AF926" s="824"/>
      <c r="AG926" s="824"/>
      <c r="AH926" s="824"/>
      <c r="AI926" s="824"/>
      <c r="AJ926" s="824"/>
      <c r="AK926" s="824"/>
      <c r="AL926" s="824"/>
      <c r="AM926" s="824"/>
      <c r="AN926" s="824"/>
      <c r="AO926" s="824"/>
      <c r="AP926" s="824"/>
      <c r="AQ926" s="824"/>
      <c r="AR926" s="824"/>
      <c r="AS926" s="824"/>
      <c r="AT926" s="824"/>
      <c r="AU926" s="824"/>
      <c r="AV926" s="824"/>
      <c r="AW926" s="824"/>
      <c r="AX926" s="824"/>
      <c r="AY926" s="824"/>
      <c r="AZ926" s="824"/>
    </row>
    <row r="927" spans="6:52" s="794" customFormat="1" ht="12">
      <c r="F927" s="795"/>
      <c r="G927" s="795"/>
      <c r="H927" s="795"/>
      <c r="I927" s="795"/>
      <c r="L927" s="795"/>
      <c r="M927" s="824"/>
      <c r="N927" s="800"/>
      <c r="O927" s="800"/>
      <c r="P927" s="800"/>
      <c r="Q927" s="800"/>
      <c r="R927" s="800"/>
      <c r="S927" s="801"/>
      <c r="T927" s="801"/>
      <c r="U927" s="801"/>
      <c r="V927" s="801"/>
      <c r="W927" s="801"/>
      <c r="X927" s="801"/>
      <c r="Y927" s="801"/>
      <c r="Z927" s="801"/>
      <c r="AA927" s="801"/>
      <c r="AB927" s="801"/>
      <c r="AC927" s="824"/>
      <c r="AD927" s="824"/>
      <c r="AE927" s="824"/>
      <c r="AF927" s="824"/>
      <c r="AG927" s="824"/>
      <c r="AH927" s="824"/>
      <c r="AI927" s="824"/>
      <c r="AJ927" s="824"/>
      <c r="AK927" s="824"/>
      <c r="AL927" s="824"/>
      <c r="AM927" s="824"/>
      <c r="AN927" s="824"/>
      <c r="AO927" s="824"/>
      <c r="AP927" s="824"/>
      <c r="AQ927" s="824"/>
      <c r="AR927" s="824"/>
      <c r="AS927" s="824"/>
      <c r="AT927" s="824"/>
      <c r="AU927" s="824"/>
      <c r="AV927" s="824"/>
      <c r="AW927" s="824"/>
      <c r="AX927" s="824"/>
      <c r="AY927" s="824"/>
      <c r="AZ927" s="824"/>
    </row>
    <row r="928" spans="6:52" s="794" customFormat="1" ht="12">
      <c r="F928" s="795"/>
      <c r="G928" s="795"/>
      <c r="H928" s="795"/>
      <c r="I928" s="795"/>
      <c r="L928" s="795"/>
      <c r="M928" s="824"/>
      <c r="N928" s="800"/>
      <c r="O928" s="800"/>
      <c r="P928" s="800"/>
      <c r="Q928" s="800"/>
      <c r="R928" s="800"/>
      <c r="S928" s="801"/>
      <c r="T928" s="801"/>
      <c r="U928" s="801"/>
      <c r="V928" s="801"/>
      <c r="W928" s="801"/>
      <c r="X928" s="801"/>
      <c r="Y928" s="801"/>
      <c r="Z928" s="801"/>
      <c r="AA928" s="801"/>
      <c r="AB928" s="801"/>
      <c r="AC928" s="824"/>
      <c r="AD928" s="824"/>
      <c r="AE928" s="824"/>
      <c r="AF928" s="824"/>
      <c r="AG928" s="824"/>
      <c r="AH928" s="824"/>
      <c r="AI928" s="824"/>
      <c r="AJ928" s="824"/>
      <c r="AK928" s="824"/>
      <c r="AL928" s="824"/>
      <c r="AM928" s="824"/>
      <c r="AN928" s="824"/>
      <c r="AO928" s="824"/>
      <c r="AP928" s="824"/>
      <c r="AQ928" s="824"/>
      <c r="AR928" s="824"/>
      <c r="AS928" s="824"/>
      <c r="AT928" s="824"/>
      <c r="AU928" s="824"/>
      <c r="AV928" s="824"/>
      <c r="AW928" s="824"/>
      <c r="AX928" s="824"/>
      <c r="AY928" s="824"/>
      <c r="AZ928" s="824"/>
    </row>
    <row r="929" spans="6:52" s="794" customFormat="1" ht="12">
      <c r="F929" s="795"/>
      <c r="G929" s="795"/>
      <c r="H929" s="795"/>
      <c r="I929" s="795"/>
      <c r="L929" s="795"/>
      <c r="M929" s="824"/>
      <c r="N929" s="800"/>
      <c r="O929" s="800"/>
      <c r="P929" s="800"/>
      <c r="Q929" s="800"/>
      <c r="R929" s="800"/>
      <c r="S929" s="801"/>
      <c r="T929" s="801"/>
      <c r="U929" s="801"/>
      <c r="V929" s="801"/>
      <c r="W929" s="801"/>
      <c r="X929" s="801"/>
      <c r="Y929" s="801"/>
      <c r="Z929" s="801"/>
      <c r="AA929" s="801"/>
      <c r="AB929" s="801"/>
      <c r="AC929" s="824"/>
      <c r="AD929" s="824"/>
      <c r="AE929" s="824"/>
      <c r="AF929" s="824"/>
      <c r="AG929" s="824"/>
      <c r="AH929" s="824"/>
      <c r="AI929" s="824"/>
      <c r="AJ929" s="824"/>
      <c r="AK929" s="824"/>
      <c r="AL929" s="824"/>
      <c r="AM929" s="824"/>
      <c r="AN929" s="824"/>
      <c r="AO929" s="824"/>
      <c r="AP929" s="824"/>
      <c r="AQ929" s="824"/>
      <c r="AR929" s="824"/>
      <c r="AS929" s="824"/>
      <c r="AT929" s="824"/>
      <c r="AU929" s="824"/>
      <c r="AV929" s="824"/>
      <c r="AW929" s="824"/>
      <c r="AX929" s="824"/>
      <c r="AY929" s="824"/>
      <c r="AZ929" s="824"/>
    </row>
    <row r="930" spans="6:52" s="794" customFormat="1" ht="12">
      <c r="F930" s="795"/>
      <c r="G930" s="795"/>
      <c r="H930" s="795"/>
      <c r="I930" s="795"/>
      <c r="L930" s="795"/>
      <c r="M930" s="824"/>
      <c r="N930" s="800"/>
      <c r="O930" s="800"/>
      <c r="P930" s="800"/>
      <c r="Q930" s="800"/>
      <c r="R930" s="800"/>
      <c r="S930" s="801"/>
      <c r="T930" s="801"/>
      <c r="U930" s="801"/>
      <c r="V930" s="801"/>
      <c r="W930" s="801"/>
      <c r="X930" s="801"/>
      <c r="Y930" s="801"/>
      <c r="Z930" s="801"/>
      <c r="AA930" s="801"/>
      <c r="AB930" s="801"/>
      <c r="AC930" s="824"/>
      <c r="AD930" s="824"/>
      <c r="AE930" s="824"/>
      <c r="AF930" s="824"/>
      <c r="AG930" s="824"/>
      <c r="AH930" s="824"/>
      <c r="AI930" s="824"/>
      <c r="AJ930" s="824"/>
      <c r="AK930" s="824"/>
      <c r="AL930" s="824"/>
      <c r="AM930" s="824"/>
      <c r="AN930" s="824"/>
      <c r="AO930" s="824"/>
      <c r="AP930" s="824"/>
      <c r="AQ930" s="824"/>
      <c r="AR930" s="824"/>
      <c r="AS930" s="824"/>
      <c r="AT930" s="824"/>
      <c r="AU930" s="824"/>
      <c r="AV930" s="824"/>
      <c r="AW930" s="824"/>
      <c r="AX930" s="824"/>
      <c r="AY930" s="824"/>
      <c r="AZ930" s="824"/>
    </row>
    <row r="931" spans="6:52" s="794" customFormat="1" ht="12">
      <c r="F931" s="795"/>
      <c r="G931" s="795"/>
      <c r="H931" s="795"/>
      <c r="I931" s="795"/>
      <c r="L931" s="795"/>
      <c r="M931" s="824"/>
      <c r="N931" s="800"/>
      <c r="O931" s="800"/>
      <c r="P931" s="800"/>
      <c r="Q931" s="800"/>
      <c r="R931" s="800"/>
      <c r="S931" s="801"/>
      <c r="T931" s="801"/>
      <c r="U931" s="801"/>
      <c r="V931" s="801"/>
      <c r="W931" s="801"/>
      <c r="X931" s="801"/>
      <c r="Y931" s="801"/>
      <c r="Z931" s="801"/>
      <c r="AA931" s="801"/>
      <c r="AB931" s="801"/>
      <c r="AC931" s="824"/>
      <c r="AD931" s="824"/>
      <c r="AE931" s="824"/>
      <c r="AF931" s="824"/>
      <c r="AG931" s="824"/>
      <c r="AH931" s="824"/>
      <c r="AI931" s="824"/>
      <c r="AJ931" s="824"/>
      <c r="AK931" s="824"/>
      <c r="AL931" s="824"/>
      <c r="AM931" s="824"/>
      <c r="AN931" s="824"/>
      <c r="AO931" s="824"/>
      <c r="AP931" s="824"/>
      <c r="AQ931" s="824"/>
      <c r="AR931" s="824"/>
      <c r="AS931" s="824"/>
      <c r="AT931" s="824"/>
      <c r="AU931" s="824"/>
      <c r="AV931" s="824"/>
      <c r="AW931" s="824"/>
      <c r="AX931" s="824"/>
      <c r="AY931" s="824"/>
      <c r="AZ931" s="824"/>
    </row>
    <row r="932" spans="6:52" s="794" customFormat="1" ht="12">
      <c r="F932" s="795"/>
      <c r="G932" s="795"/>
      <c r="H932" s="795"/>
      <c r="I932" s="795"/>
      <c r="L932" s="795"/>
      <c r="M932" s="824"/>
      <c r="N932" s="800"/>
      <c r="O932" s="800"/>
      <c r="P932" s="800"/>
      <c r="Q932" s="800"/>
      <c r="R932" s="800"/>
      <c r="S932" s="801"/>
      <c r="T932" s="801"/>
      <c r="U932" s="801"/>
      <c r="V932" s="801"/>
      <c r="W932" s="801"/>
      <c r="X932" s="801"/>
      <c r="Y932" s="801"/>
      <c r="Z932" s="801"/>
      <c r="AA932" s="801"/>
      <c r="AB932" s="801"/>
      <c r="AC932" s="824"/>
      <c r="AD932" s="824"/>
      <c r="AE932" s="824"/>
      <c r="AF932" s="824"/>
      <c r="AG932" s="824"/>
      <c r="AH932" s="824"/>
      <c r="AI932" s="824"/>
      <c r="AJ932" s="824"/>
      <c r="AK932" s="824"/>
      <c r="AL932" s="824"/>
      <c r="AM932" s="824"/>
      <c r="AN932" s="824"/>
      <c r="AO932" s="824"/>
      <c r="AP932" s="824"/>
      <c r="AQ932" s="824"/>
      <c r="AR932" s="824"/>
      <c r="AS932" s="824"/>
      <c r="AT932" s="824"/>
      <c r="AU932" s="824"/>
      <c r="AV932" s="824"/>
      <c r="AW932" s="824"/>
      <c r="AX932" s="824"/>
      <c r="AY932" s="824"/>
      <c r="AZ932" s="824"/>
    </row>
    <row r="933" spans="6:52" s="794" customFormat="1" ht="12">
      <c r="F933" s="795"/>
      <c r="G933" s="795"/>
      <c r="H933" s="795"/>
      <c r="I933" s="795"/>
      <c r="L933" s="795"/>
      <c r="M933" s="824"/>
      <c r="N933" s="800"/>
      <c r="O933" s="800"/>
      <c r="P933" s="800"/>
      <c r="Q933" s="800"/>
      <c r="R933" s="800"/>
      <c r="S933" s="801"/>
      <c r="T933" s="801"/>
      <c r="U933" s="801"/>
      <c r="V933" s="801"/>
      <c r="W933" s="801"/>
      <c r="X933" s="801"/>
      <c r="Y933" s="801"/>
      <c r="Z933" s="801"/>
      <c r="AA933" s="801"/>
      <c r="AB933" s="801"/>
      <c r="AC933" s="824"/>
      <c r="AD933" s="824"/>
      <c r="AE933" s="824"/>
      <c r="AF933" s="824"/>
      <c r="AG933" s="824"/>
      <c r="AH933" s="824"/>
      <c r="AI933" s="824"/>
      <c r="AJ933" s="824"/>
      <c r="AK933" s="824"/>
      <c r="AL933" s="824"/>
      <c r="AM933" s="824"/>
      <c r="AN933" s="824"/>
      <c r="AO933" s="824"/>
      <c r="AP933" s="824"/>
      <c r="AQ933" s="824"/>
      <c r="AR933" s="824"/>
      <c r="AS933" s="824"/>
      <c r="AT933" s="824"/>
      <c r="AU933" s="824"/>
      <c r="AV933" s="824"/>
      <c r="AW933" s="824"/>
      <c r="AX933" s="824"/>
      <c r="AY933" s="824"/>
      <c r="AZ933" s="824"/>
    </row>
    <row r="934" spans="6:52" s="794" customFormat="1" ht="12">
      <c r="F934" s="795"/>
      <c r="G934" s="795"/>
      <c r="H934" s="795"/>
      <c r="I934" s="795"/>
      <c r="L934" s="795"/>
      <c r="M934" s="824"/>
      <c r="N934" s="800"/>
      <c r="O934" s="800"/>
      <c r="P934" s="800"/>
      <c r="Q934" s="800"/>
      <c r="R934" s="800"/>
      <c r="S934" s="801"/>
      <c r="T934" s="801"/>
      <c r="U934" s="801"/>
      <c r="V934" s="801"/>
      <c r="W934" s="801"/>
      <c r="X934" s="801"/>
      <c r="Y934" s="801"/>
      <c r="Z934" s="801"/>
      <c r="AA934" s="801"/>
      <c r="AB934" s="801"/>
      <c r="AC934" s="824"/>
      <c r="AD934" s="824"/>
      <c r="AE934" s="824"/>
      <c r="AF934" s="824"/>
      <c r="AG934" s="824"/>
      <c r="AH934" s="824"/>
      <c r="AI934" s="824"/>
      <c r="AJ934" s="824"/>
      <c r="AK934" s="824"/>
      <c r="AL934" s="824"/>
      <c r="AM934" s="824"/>
      <c r="AN934" s="824"/>
      <c r="AO934" s="824"/>
      <c r="AP934" s="824"/>
      <c r="AQ934" s="824"/>
      <c r="AR934" s="824"/>
      <c r="AS934" s="824"/>
      <c r="AT934" s="824"/>
      <c r="AU934" s="824"/>
      <c r="AV934" s="824"/>
      <c r="AW934" s="824"/>
      <c r="AX934" s="824"/>
      <c r="AY934" s="824"/>
      <c r="AZ934" s="824"/>
    </row>
    <row r="935" spans="6:52" s="794" customFormat="1" ht="12">
      <c r="F935" s="795"/>
      <c r="G935" s="795"/>
      <c r="H935" s="795"/>
      <c r="I935" s="795"/>
      <c r="L935" s="795"/>
      <c r="M935" s="824"/>
      <c r="N935" s="800"/>
      <c r="O935" s="800"/>
      <c r="P935" s="800"/>
      <c r="Q935" s="800"/>
      <c r="R935" s="800"/>
      <c r="S935" s="801"/>
      <c r="T935" s="801"/>
      <c r="U935" s="801"/>
      <c r="V935" s="801"/>
      <c r="W935" s="801"/>
      <c r="X935" s="801"/>
      <c r="Y935" s="801"/>
      <c r="Z935" s="801"/>
      <c r="AA935" s="801"/>
      <c r="AB935" s="801"/>
      <c r="AC935" s="824"/>
      <c r="AD935" s="824"/>
      <c r="AE935" s="824"/>
      <c r="AF935" s="824"/>
      <c r="AG935" s="824"/>
      <c r="AH935" s="824"/>
      <c r="AI935" s="824"/>
      <c r="AJ935" s="824"/>
      <c r="AK935" s="824"/>
      <c r="AL935" s="824"/>
      <c r="AM935" s="824"/>
      <c r="AN935" s="824"/>
      <c r="AO935" s="824"/>
      <c r="AP935" s="824"/>
      <c r="AQ935" s="824"/>
      <c r="AR935" s="824"/>
      <c r="AS935" s="824"/>
      <c r="AT935" s="824"/>
      <c r="AU935" s="824"/>
      <c r="AV935" s="824"/>
      <c r="AW935" s="824"/>
      <c r="AX935" s="824"/>
      <c r="AY935" s="824"/>
      <c r="AZ935" s="824"/>
    </row>
    <row r="936" spans="6:52" s="794" customFormat="1" ht="12">
      <c r="F936" s="795"/>
      <c r="G936" s="795"/>
      <c r="H936" s="795"/>
      <c r="I936" s="795"/>
      <c r="L936" s="795"/>
      <c r="M936" s="824"/>
      <c r="N936" s="800"/>
      <c r="O936" s="800"/>
      <c r="P936" s="800"/>
      <c r="Q936" s="800"/>
      <c r="R936" s="800"/>
      <c r="S936" s="801"/>
      <c r="T936" s="801"/>
      <c r="U936" s="801"/>
      <c r="V936" s="801"/>
      <c r="W936" s="801"/>
      <c r="X936" s="801"/>
      <c r="Y936" s="801"/>
      <c r="Z936" s="801"/>
      <c r="AA936" s="801"/>
      <c r="AB936" s="801"/>
      <c r="AC936" s="824"/>
      <c r="AD936" s="824"/>
      <c r="AE936" s="824"/>
      <c r="AF936" s="824"/>
      <c r="AG936" s="824"/>
      <c r="AH936" s="824"/>
      <c r="AI936" s="824"/>
      <c r="AJ936" s="824"/>
      <c r="AK936" s="824"/>
      <c r="AL936" s="824"/>
      <c r="AM936" s="824"/>
      <c r="AN936" s="824"/>
      <c r="AO936" s="824"/>
      <c r="AP936" s="824"/>
      <c r="AQ936" s="824"/>
      <c r="AR936" s="824"/>
      <c r="AS936" s="824"/>
      <c r="AT936" s="824"/>
      <c r="AU936" s="824"/>
      <c r="AV936" s="824"/>
      <c r="AW936" s="824"/>
      <c r="AX936" s="824"/>
      <c r="AY936" s="824"/>
      <c r="AZ936" s="824"/>
    </row>
    <row r="937" spans="6:52" s="794" customFormat="1" ht="12">
      <c r="F937" s="795"/>
      <c r="G937" s="795"/>
      <c r="H937" s="795"/>
      <c r="I937" s="795"/>
      <c r="L937" s="795"/>
      <c r="M937" s="824"/>
      <c r="N937" s="800"/>
      <c r="O937" s="800"/>
      <c r="P937" s="800"/>
      <c r="Q937" s="800"/>
      <c r="R937" s="800"/>
      <c r="S937" s="801"/>
      <c r="T937" s="801"/>
      <c r="U937" s="801"/>
      <c r="V937" s="801"/>
      <c r="W937" s="801"/>
      <c r="X937" s="801"/>
      <c r="Y937" s="801"/>
      <c r="Z937" s="801"/>
      <c r="AA937" s="801"/>
      <c r="AB937" s="801"/>
      <c r="AC937" s="824"/>
      <c r="AD937" s="824"/>
      <c r="AE937" s="824"/>
      <c r="AF937" s="824"/>
      <c r="AG937" s="824"/>
      <c r="AH937" s="824"/>
      <c r="AI937" s="824"/>
      <c r="AJ937" s="824"/>
      <c r="AK937" s="824"/>
      <c r="AL937" s="824"/>
      <c r="AM937" s="824"/>
      <c r="AN937" s="824"/>
      <c r="AO937" s="824"/>
      <c r="AP937" s="824"/>
      <c r="AQ937" s="824"/>
      <c r="AR937" s="824"/>
      <c r="AS937" s="824"/>
      <c r="AT937" s="824"/>
      <c r="AU937" s="824"/>
      <c r="AV937" s="824"/>
      <c r="AW937" s="824"/>
      <c r="AX937" s="824"/>
      <c r="AY937" s="824"/>
      <c r="AZ937" s="824"/>
    </row>
    <row r="938" spans="6:52" s="794" customFormat="1" ht="12">
      <c r="F938" s="795"/>
      <c r="G938" s="795"/>
      <c r="H938" s="795"/>
      <c r="I938" s="795"/>
      <c r="L938" s="795"/>
      <c r="M938" s="824"/>
      <c r="N938" s="800"/>
      <c r="O938" s="800"/>
      <c r="P938" s="800"/>
      <c r="Q938" s="800"/>
      <c r="R938" s="800"/>
      <c r="S938" s="801"/>
      <c r="T938" s="801"/>
      <c r="U938" s="801"/>
      <c r="V938" s="801"/>
      <c r="W938" s="801"/>
      <c r="X938" s="801"/>
      <c r="Y938" s="801"/>
      <c r="Z938" s="801"/>
      <c r="AA938" s="801"/>
      <c r="AB938" s="801"/>
      <c r="AC938" s="824"/>
      <c r="AD938" s="824"/>
      <c r="AE938" s="824"/>
      <c r="AF938" s="824"/>
      <c r="AG938" s="824"/>
      <c r="AH938" s="824"/>
      <c r="AI938" s="824"/>
      <c r="AJ938" s="824"/>
      <c r="AK938" s="824"/>
      <c r="AL938" s="824"/>
      <c r="AM938" s="824"/>
      <c r="AN938" s="824"/>
      <c r="AO938" s="824"/>
      <c r="AP938" s="824"/>
      <c r="AQ938" s="824"/>
      <c r="AR938" s="824"/>
      <c r="AS938" s="824"/>
      <c r="AT938" s="824"/>
      <c r="AU938" s="824"/>
      <c r="AV938" s="824"/>
      <c r="AW938" s="824"/>
      <c r="AX938" s="824"/>
      <c r="AY938" s="824"/>
      <c r="AZ938" s="824"/>
    </row>
    <row r="939" spans="6:52" s="794" customFormat="1" ht="12">
      <c r="F939" s="795"/>
      <c r="G939" s="795"/>
      <c r="H939" s="795"/>
      <c r="I939" s="795"/>
      <c r="L939" s="795"/>
      <c r="M939" s="824"/>
      <c r="N939" s="800"/>
      <c r="O939" s="800"/>
      <c r="P939" s="800"/>
      <c r="Q939" s="800"/>
      <c r="R939" s="800"/>
      <c r="S939" s="801"/>
      <c r="T939" s="801"/>
      <c r="U939" s="801"/>
      <c r="V939" s="801"/>
      <c r="W939" s="801"/>
      <c r="X939" s="801"/>
      <c r="Y939" s="801"/>
      <c r="Z939" s="801"/>
      <c r="AA939" s="801"/>
      <c r="AB939" s="801"/>
      <c r="AC939" s="824"/>
      <c r="AD939" s="824"/>
      <c r="AE939" s="824"/>
      <c r="AF939" s="824"/>
      <c r="AG939" s="824"/>
      <c r="AH939" s="824"/>
      <c r="AI939" s="824"/>
      <c r="AJ939" s="824"/>
      <c r="AK939" s="824"/>
      <c r="AL939" s="824"/>
      <c r="AM939" s="824"/>
      <c r="AN939" s="824"/>
      <c r="AO939" s="824"/>
      <c r="AP939" s="824"/>
      <c r="AQ939" s="824"/>
      <c r="AR939" s="824"/>
      <c r="AS939" s="824"/>
      <c r="AT939" s="824"/>
      <c r="AU939" s="824"/>
      <c r="AV939" s="824"/>
      <c r="AW939" s="824"/>
      <c r="AX939" s="824"/>
      <c r="AY939" s="824"/>
      <c r="AZ939" s="824"/>
    </row>
    <row r="940" spans="6:52" s="794" customFormat="1" ht="12">
      <c r="F940" s="795"/>
      <c r="G940" s="795"/>
      <c r="H940" s="795"/>
      <c r="I940" s="795"/>
      <c r="L940" s="795"/>
      <c r="M940" s="824"/>
      <c r="N940" s="800"/>
      <c r="O940" s="800"/>
      <c r="P940" s="800"/>
      <c r="Q940" s="800"/>
      <c r="R940" s="800"/>
      <c r="S940" s="801"/>
      <c r="T940" s="801"/>
      <c r="U940" s="801"/>
      <c r="V940" s="801"/>
      <c r="W940" s="801"/>
      <c r="X940" s="801"/>
      <c r="Y940" s="801"/>
      <c r="Z940" s="801"/>
      <c r="AA940" s="801"/>
      <c r="AB940" s="801"/>
      <c r="AC940" s="824"/>
      <c r="AD940" s="824"/>
      <c r="AE940" s="824"/>
      <c r="AF940" s="824"/>
      <c r="AG940" s="824"/>
      <c r="AH940" s="824"/>
      <c r="AI940" s="824"/>
      <c r="AJ940" s="824"/>
      <c r="AK940" s="824"/>
      <c r="AL940" s="824"/>
      <c r="AM940" s="824"/>
      <c r="AN940" s="824"/>
      <c r="AO940" s="824"/>
      <c r="AP940" s="824"/>
      <c r="AQ940" s="824"/>
      <c r="AR940" s="824"/>
      <c r="AS940" s="824"/>
      <c r="AT940" s="824"/>
      <c r="AU940" s="824"/>
      <c r="AV940" s="824"/>
      <c r="AW940" s="824"/>
      <c r="AX940" s="824"/>
      <c r="AY940" s="824"/>
      <c r="AZ940" s="824"/>
    </row>
    <row r="941" spans="6:52" s="794" customFormat="1" ht="12">
      <c r="F941" s="795"/>
      <c r="G941" s="795"/>
      <c r="H941" s="795"/>
      <c r="I941" s="795"/>
      <c r="L941" s="795"/>
      <c r="M941" s="824"/>
      <c r="N941" s="800"/>
      <c r="O941" s="800"/>
      <c r="P941" s="800"/>
      <c r="Q941" s="800"/>
      <c r="R941" s="800"/>
      <c r="S941" s="801"/>
      <c r="T941" s="801"/>
      <c r="U941" s="801"/>
      <c r="V941" s="801"/>
      <c r="W941" s="801"/>
      <c r="X941" s="801"/>
      <c r="Y941" s="801"/>
      <c r="Z941" s="801"/>
      <c r="AA941" s="801"/>
      <c r="AB941" s="801"/>
      <c r="AC941" s="824"/>
      <c r="AD941" s="824"/>
      <c r="AE941" s="824"/>
      <c r="AF941" s="824"/>
      <c r="AG941" s="824"/>
      <c r="AH941" s="824"/>
      <c r="AI941" s="824"/>
      <c r="AJ941" s="824"/>
      <c r="AK941" s="824"/>
      <c r="AL941" s="824"/>
      <c r="AM941" s="824"/>
      <c r="AN941" s="824"/>
      <c r="AO941" s="824"/>
      <c r="AP941" s="824"/>
      <c r="AQ941" s="824"/>
      <c r="AR941" s="824"/>
      <c r="AS941" s="824"/>
      <c r="AT941" s="824"/>
      <c r="AU941" s="824"/>
      <c r="AV941" s="824"/>
      <c r="AW941" s="824"/>
      <c r="AX941" s="824"/>
      <c r="AY941" s="824"/>
      <c r="AZ941" s="824"/>
    </row>
    <row r="942" spans="6:52" s="794" customFormat="1" ht="12">
      <c r="F942" s="795"/>
      <c r="G942" s="795"/>
      <c r="H942" s="795"/>
      <c r="I942" s="795"/>
      <c r="L942" s="795"/>
      <c r="M942" s="824"/>
      <c r="N942" s="800"/>
      <c r="O942" s="800"/>
      <c r="P942" s="800"/>
      <c r="Q942" s="800"/>
      <c r="R942" s="800"/>
      <c r="S942" s="801"/>
      <c r="T942" s="801"/>
      <c r="U942" s="801"/>
      <c r="V942" s="801"/>
      <c r="W942" s="801"/>
      <c r="X942" s="801"/>
      <c r="Y942" s="801"/>
      <c r="Z942" s="801"/>
      <c r="AA942" s="801"/>
      <c r="AB942" s="801"/>
      <c r="AC942" s="824"/>
      <c r="AD942" s="824"/>
      <c r="AE942" s="824"/>
      <c r="AF942" s="824"/>
      <c r="AG942" s="824"/>
      <c r="AH942" s="824"/>
      <c r="AI942" s="824"/>
      <c r="AJ942" s="824"/>
      <c r="AK942" s="824"/>
      <c r="AL942" s="824"/>
      <c r="AM942" s="824"/>
      <c r="AN942" s="824"/>
      <c r="AO942" s="824"/>
      <c r="AP942" s="824"/>
      <c r="AQ942" s="824"/>
      <c r="AR942" s="824"/>
      <c r="AS942" s="824"/>
      <c r="AT942" s="824"/>
      <c r="AU942" s="824"/>
      <c r="AV942" s="824"/>
      <c r="AW942" s="824"/>
      <c r="AX942" s="824"/>
      <c r="AY942" s="824"/>
      <c r="AZ942" s="824"/>
    </row>
    <row r="943" spans="6:52" s="794" customFormat="1" ht="12">
      <c r="F943" s="795"/>
      <c r="G943" s="795"/>
      <c r="H943" s="795"/>
      <c r="I943" s="795"/>
      <c r="L943" s="795"/>
      <c r="M943" s="824"/>
      <c r="N943" s="800"/>
      <c r="O943" s="800"/>
      <c r="P943" s="800"/>
      <c r="Q943" s="800"/>
      <c r="R943" s="800"/>
      <c r="S943" s="801"/>
      <c r="T943" s="801"/>
      <c r="U943" s="801"/>
      <c r="V943" s="801"/>
      <c r="W943" s="801"/>
      <c r="X943" s="801"/>
      <c r="Y943" s="801"/>
      <c r="Z943" s="801"/>
      <c r="AA943" s="801"/>
      <c r="AB943" s="801"/>
      <c r="AC943" s="824"/>
      <c r="AD943" s="824"/>
      <c r="AE943" s="824"/>
      <c r="AF943" s="824"/>
      <c r="AG943" s="824"/>
      <c r="AH943" s="824"/>
      <c r="AI943" s="824"/>
      <c r="AJ943" s="824"/>
      <c r="AK943" s="824"/>
      <c r="AL943" s="824"/>
      <c r="AM943" s="824"/>
      <c r="AN943" s="824"/>
      <c r="AO943" s="824"/>
      <c r="AP943" s="824"/>
      <c r="AQ943" s="824"/>
      <c r="AR943" s="824"/>
      <c r="AS943" s="824"/>
      <c r="AT943" s="824"/>
      <c r="AU943" s="824"/>
      <c r="AV943" s="824"/>
      <c r="AW943" s="824"/>
      <c r="AX943" s="824"/>
      <c r="AY943" s="824"/>
      <c r="AZ943" s="824"/>
    </row>
    <row r="944" spans="6:52" s="794" customFormat="1" ht="12">
      <c r="F944" s="795"/>
      <c r="G944" s="795"/>
      <c r="H944" s="795"/>
      <c r="I944" s="795"/>
      <c r="L944" s="795"/>
      <c r="M944" s="824"/>
      <c r="N944" s="800"/>
      <c r="O944" s="800"/>
      <c r="P944" s="800"/>
      <c r="Q944" s="800"/>
      <c r="R944" s="800"/>
      <c r="S944" s="801"/>
      <c r="T944" s="801"/>
      <c r="U944" s="801"/>
      <c r="V944" s="801"/>
      <c r="W944" s="801"/>
      <c r="X944" s="801"/>
      <c r="Y944" s="801"/>
      <c r="Z944" s="801"/>
      <c r="AA944" s="801"/>
      <c r="AB944" s="801"/>
      <c r="AC944" s="824"/>
      <c r="AD944" s="824"/>
      <c r="AE944" s="824"/>
      <c r="AF944" s="824"/>
      <c r="AG944" s="824"/>
      <c r="AH944" s="824"/>
      <c r="AI944" s="824"/>
      <c r="AJ944" s="824"/>
      <c r="AK944" s="824"/>
      <c r="AL944" s="824"/>
      <c r="AM944" s="824"/>
      <c r="AN944" s="824"/>
      <c r="AO944" s="824"/>
      <c r="AP944" s="824"/>
      <c r="AQ944" s="824"/>
      <c r="AR944" s="824"/>
      <c r="AS944" s="824"/>
      <c r="AT944" s="824"/>
      <c r="AU944" s="824"/>
      <c r="AV944" s="824"/>
      <c r="AW944" s="824"/>
      <c r="AX944" s="824"/>
      <c r="AY944" s="824"/>
      <c r="AZ944" s="824"/>
    </row>
    <row r="945" spans="6:52" s="794" customFormat="1" ht="12">
      <c r="F945" s="795"/>
      <c r="G945" s="795"/>
      <c r="H945" s="795"/>
      <c r="I945" s="795"/>
      <c r="L945" s="795"/>
      <c r="M945" s="824"/>
      <c r="N945" s="800"/>
      <c r="O945" s="800"/>
      <c r="P945" s="800"/>
      <c r="Q945" s="800"/>
      <c r="R945" s="800"/>
      <c r="S945" s="801"/>
      <c r="T945" s="801"/>
      <c r="U945" s="801"/>
      <c r="V945" s="801"/>
      <c r="W945" s="801"/>
      <c r="X945" s="801"/>
      <c r="Y945" s="801"/>
      <c r="Z945" s="801"/>
      <c r="AA945" s="801"/>
      <c r="AB945" s="801"/>
      <c r="AC945" s="824"/>
      <c r="AD945" s="824"/>
      <c r="AE945" s="824"/>
      <c r="AF945" s="824"/>
      <c r="AG945" s="824"/>
      <c r="AH945" s="824"/>
      <c r="AI945" s="824"/>
      <c r="AJ945" s="824"/>
      <c r="AK945" s="824"/>
      <c r="AL945" s="824"/>
      <c r="AM945" s="824"/>
      <c r="AN945" s="824"/>
      <c r="AO945" s="824"/>
      <c r="AP945" s="824"/>
      <c r="AQ945" s="824"/>
      <c r="AR945" s="824"/>
      <c r="AS945" s="824"/>
      <c r="AT945" s="824"/>
      <c r="AU945" s="824"/>
      <c r="AV945" s="824"/>
      <c r="AW945" s="824"/>
      <c r="AX945" s="824"/>
      <c r="AY945" s="824"/>
      <c r="AZ945" s="824"/>
    </row>
    <row r="946" spans="6:52" s="794" customFormat="1" ht="12">
      <c r="F946" s="795"/>
      <c r="G946" s="795"/>
      <c r="H946" s="795"/>
      <c r="I946" s="795"/>
      <c r="L946" s="795"/>
      <c r="M946" s="824"/>
      <c r="N946" s="800"/>
      <c r="O946" s="800"/>
      <c r="P946" s="800"/>
      <c r="Q946" s="800"/>
      <c r="R946" s="800"/>
      <c r="S946" s="801"/>
      <c r="T946" s="801"/>
      <c r="U946" s="801"/>
      <c r="V946" s="801"/>
      <c r="W946" s="801"/>
      <c r="X946" s="801"/>
      <c r="Y946" s="801"/>
      <c r="Z946" s="801"/>
      <c r="AA946" s="801"/>
      <c r="AB946" s="801"/>
      <c r="AC946" s="824"/>
      <c r="AD946" s="824"/>
      <c r="AE946" s="824"/>
      <c r="AF946" s="824"/>
      <c r="AG946" s="824"/>
      <c r="AH946" s="824"/>
      <c r="AI946" s="824"/>
      <c r="AJ946" s="824"/>
      <c r="AK946" s="824"/>
      <c r="AL946" s="824"/>
      <c r="AM946" s="824"/>
      <c r="AN946" s="824"/>
      <c r="AO946" s="824"/>
      <c r="AP946" s="824"/>
      <c r="AQ946" s="824"/>
      <c r="AR946" s="824"/>
      <c r="AS946" s="824"/>
      <c r="AT946" s="824"/>
      <c r="AU946" s="824"/>
      <c r="AV946" s="824"/>
      <c r="AW946" s="824"/>
      <c r="AX946" s="824"/>
      <c r="AY946" s="824"/>
      <c r="AZ946" s="824"/>
    </row>
    <row r="947" spans="6:52" s="794" customFormat="1" ht="12">
      <c r="F947" s="795"/>
      <c r="G947" s="795"/>
      <c r="H947" s="795"/>
      <c r="I947" s="795"/>
      <c r="L947" s="795"/>
      <c r="M947" s="824"/>
      <c r="N947" s="800"/>
      <c r="O947" s="800"/>
      <c r="P947" s="800"/>
      <c r="Q947" s="800"/>
      <c r="R947" s="800"/>
      <c r="S947" s="801"/>
      <c r="T947" s="801"/>
      <c r="U947" s="801"/>
      <c r="V947" s="801"/>
      <c r="W947" s="801"/>
      <c r="X947" s="801"/>
      <c r="Y947" s="801"/>
      <c r="Z947" s="801"/>
      <c r="AA947" s="801"/>
      <c r="AB947" s="801"/>
      <c r="AC947" s="824"/>
      <c r="AD947" s="824"/>
      <c r="AE947" s="824"/>
      <c r="AF947" s="824"/>
      <c r="AG947" s="824"/>
      <c r="AH947" s="824"/>
      <c r="AI947" s="824"/>
      <c r="AJ947" s="824"/>
      <c r="AK947" s="824"/>
      <c r="AL947" s="824"/>
      <c r="AM947" s="824"/>
      <c r="AN947" s="824"/>
      <c r="AO947" s="824"/>
      <c r="AP947" s="824"/>
      <c r="AQ947" s="824"/>
      <c r="AR947" s="824"/>
      <c r="AS947" s="824"/>
      <c r="AT947" s="824"/>
      <c r="AU947" s="824"/>
      <c r="AV947" s="824"/>
      <c r="AW947" s="824"/>
      <c r="AX947" s="824"/>
      <c r="AY947" s="824"/>
      <c r="AZ947" s="824"/>
    </row>
    <row r="948" spans="6:52" s="794" customFormat="1" ht="12">
      <c r="F948" s="795"/>
      <c r="G948" s="795"/>
      <c r="H948" s="795"/>
      <c r="I948" s="795"/>
      <c r="L948" s="795"/>
      <c r="M948" s="824"/>
      <c r="N948" s="800"/>
      <c r="O948" s="800"/>
      <c r="P948" s="800"/>
      <c r="Q948" s="800"/>
      <c r="R948" s="800"/>
      <c r="S948" s="801"/>
      <c r="T948" s="801"/>
      <c r="U948" s="801"/>
      <c r="V948" s="801"/>
      <c r="W948" s="801"/>
      <c r="X948" s="801"/>
      <c r="Y948" s="801"/>
      <c r="Z948" s="801"/>
      <c r="AA948" s="801"/>
      <c r="AB948" s="801"/>
      <c r="AC948" s="824"/>
      <c r="AD948" s="824"/>
      <c r="AE948" s="824"/>
      <c r="AF948" s="824"/>
      <c r="AG948" s="824"/>
      <c r="AH948" s="824"/>
      <c r="AI948" s="824"/>
      <c r="AJ948" s="824"/>
      <c r="AK948" s="824"/>
      <c r="AL948" s="824"/>
      <c r="AM948" s="824"/>
      <c r="AN948" s="824"/>
      <c r="AO948" s="824"/>
      <c r="AP948" s="824"/>
      <c r="AQ948" s="824"/>
      <c r="AR948" s="824"/>
      <c r="AS948" s="824"/>
      <c r="AT948" s="824"/>
      <c r="AU948" s="824"/>
      <c r="AV948" s="824"/>
      <c r="AW948" s="824"/>
      <c r="AX948" s="824"/>
      <c r="AY948" s="824"/>
      <c r="AZ948" s="824"/>
    </row>
    <row r="949" spans="6:52" s="794" customFormat="1" ht="12">
      <c r="F949" s="795"/>
      <c r="G949" s="795"/>
      <c r="H949" s="795"/>
      <c r="I949" s="795"/>
      <c r="L949" s="795"/>
      <c r="M949" s="824"/>
      <c r="N949" s="800"/>
      <c r="O949" s="800"/>
      <c r="P949" s="800"/>
      <c r="Q949" s="800"/>
      <c r="R949" s="800"/>
      <c r="S949" s="801"/>
      <c r="T949" s="801"/>
      <c r="U949" s="801"/>
      <c r="V949" s="801"/>
      <c r="W949" s="801"/>
      <c r="X949" s="801"/>
      <c r="Y949" s="801"/>
      <c r="Z949" s="801"/>
      <c r="AA949" s="801"/>
      <c r="AB949" s="801"/>
      <c r="AC949" s="824"/>
      <c r="AD949" s="824"/>
      <c r="AE949" s="824"/>
      <c r="AF949" s="824"/>
      <c r="AG949" s="824"/>
      <c r="AH949" s="824"/>
      <c r="AI949" s="824"/>
      <c r="AJ949" s="824"/>
      <c r="AK949" s="824"/>
      <c r="AL949" s="824"/>
      <c r="AM949" s="824"/>
      <c r="AN949" s="824"/>
      <c r="AO949" s="824"/>
      <c r="AP949" s="824"/>
      <c r="AQ949" s="824"/>
      <c r="AR949" s="824"/>
      <c r="AS949" s="824"/>
      <c r="AT949" s="824"/>
      <c r="AU949" s="824"/>
      <c r="AV949" s="824"/>
      <c r="AW949" s="824"/>
      <c r="AX949" s="824"/>
      <c r="AY949" s="824"/>
      <c r="AZ949" s="824"/>
    </row>
    <row r="950" spans="6:52" s="794" customFormat="1" ht="12">
      <c r="F950" s="795"/>
      <c r="G950" s="795"/>
      <c r="H950" s="795"/>
      <c r="I950" s="795"/>
      <c r="L950" s="795"/>
      <c r="M950" s="824"/>
      <c r="N950" s="800"/>
      <c r="O950" s="800"/>
      <c r="P950" s="800"/>
      <c r="Q950" s="800"/>
      <c r="R950" s="800"/>
      <c r="S950" s="801"/>
      <c r="T950" s="801"/>
      <c r="U950" s="801"/>
      <c r="V950" s="801"/>
      <c r="W950" s="801"/>
      <c r="X950" s="801"/>
      <c r="Y950" s="801"/>
      <c r="Z950" s="801"/>
      <c r="AA950" s="801"/>
      <c r="AB950" s="801"/>
      <c r="AC950" s="824"/>
      <c r="AD950" s="824"/>
      <c r="AE950" s="824"/>
      <c r="AF950" s="824"/>
      <c r="AG950" s="824"/>
      <c r="AH950" s="824"/>
      <c r="AI950" s="824"/>
      <c r="AJ950" s="824"/>
      <c r="AK950" s="824"/>
      <c r="AL950" s="824"/>
      <c r="AM950" s="824"/>
      <c r="AN950" s="824"/>
      <c r="AO950" s="824"/>
      <c r="AP950" s="824"/>
      <c r="AQ950" s="824"/>
      <c r="AR950" s="824"/>
      <c r="AS950" s="824"/>
      <c r="AT950" s="824"/>
      <c r="AU950" s="824"/>
      <c r="AV950" s="824"/>
      <c r="AW950" s="824"/>
      <c r="AX950" s="824"/>
      <c r="AY950" s="824"/>
      <c r="AZ950" s="824"/>
    </row>
    <row r="951" spans="6:52" s="794" customFormat="1" ht="12">
      <c r="F951" s="795"/>
      <c r="G951" s="795"/>
      <c r="H951" s="795"/>
      <c r="I951" s="795"/>
      <c r="L951" s="795"/>
      <c r="M951" s="824"/>
      <c r="N951" s="800"/>
      <c r="O951" s="800"/>
      <c r="P951" s="800"/>
      <c r="Q951" s="800"/>
      <c r="R951" s="800"/>
      <c r="S951" s="801"/>
      <c r="T951" s="801"/>
      <c r="U951" s="801"/>
      <c r="V951" s="801"/>
      <c r="W951" s="801"/>
      <c r="X951" s="801"/>
      <c r="Y951" s="801"/>
      <c r="Z951" s="801"/>
      <c r="AA951" s="801"/>
      <c r="AB951" s="801"/>
      <c r="AC951" s="824"/>
      <c r="AD951" s="824"/>
      <c r="AE951" s="824"/>
      <c r="AF951" s="824"/>
      <c r="AG951" s="824"/>
      <c r="AH951" s="824"/>
      <c r="AI951" s="824"/>
      <c r="AJ951" s="824"/>
      <c r="AK951" s="824"/>
      <c r="AL951" s="824"/>
      <c r="AM951" s="824"/>
      <c r="AN951" s="824"/>
      <c r="AO951" s="824"/>
      <c r="AP951" s="824"/>
      <c r="AQ951" s="824"/>
      <c r="AR951" s="824"/>
      <c r="AS951" s="824"/>
      <c r="AT951" s="824"/>
      <c r="AU951" s="824"/>
      <c r="AV951" s="824"/>
      <c r="AW951" s="824"/>
      <c r="AX951" s="824"/>
      <c r="AY951" s="824"/>
      <c r="AZ951" s="824"/>
    </row>
    <row r="952" spans="6:52" s="794" customFormat="1" ht="12">
      <c r="F952" s="795"/>
      <c r="G952" s="795"/>
      <c r="H952" s="795"/>
      <c r="I952" s="795"/>
      <c r="L952" s="795"/>
      <c r="M952" s="824"/>
      <c r="N952" s="800"/>
      <c r="O952" s="800"/>
      <c r="P952" s="800"/>
      <c r="Q952" s="800"/>
      <c r="R952" s="800"/>
      <c r="S952" s="801"/>
      <c r="T952" s="801"/>
      <c r="U952" s="801"/>
      <c r="V952" s="801"/>
      <c r="W952" s="801"/>
      <c r="X952" s="801"/>
      <c r="Y952" s="801"/>
      <c r="Z952" s="801"/>
      <c r="AA952" s="801"/>
      <c r="AB952" s="801"/>
      <c r="AC952" s="824"/>
      <c r="AD952" s="824"/>
      <c r="AE952" s="824"/>
      <c r="AF952" s="824"/>
      <c r="AG952" s="824"/>
      <c r="AH952" s="824"/>
      <c r="AI952" s="824"/>
      <c r="AJ952" s="824"/>
      <c r="AK952" s="824"/>
      <c r="AL952" s="824"/>
      <c r="AM952" s="824"/>
      <c r="AN952" s="824"/>
      <c r="AO952" s="824"/>
      <c r="AP952" s="824"/>
      <c r="AQ952" s="824"/>
      <c r="AR952" s="824"/>
      <c r="AS952" s="824"/>
      <c r="AT952" s="824"/>
      <c r="AU952" s="824"/>
      <c r="AV952" s="824"/>
      <c r="AW952" s="824"/>
      <c r="AX952" s="824"/>
      <c r="AY952" s="824"/>
      <c r="AZ952" s="824"/>
    </row>
    <row r="953" spans="6:52" s="794" customFormat="1" ht="12">
      <c r="F953" s="795"/>
      <c r="G953" s="795"/>
      <c r="H953" s="795"/>
      <c r="I953" s="795"/>
      <c r="L953" s="795"/>
      <c r="M953" s="824"/>
      <c r="N953" s="800"/>
      <c r="O953" s="800"/>
      <c r="P953" s="800"/>
      <c r="Q953" s="800"/>
      <c r="R953" s="800"/>
      <c r="S953" s="801"/>
      <c r="T953" s="801"/>
      <c r="U953" s="801"/>
      <c r="V953" s="801"/>
      <c r="W953" s="801"/>
      <c r="X953" s="801"/>
      <c r="Y953" s="801"/>
      <c r="Z953" s="801"/>
      <c r="AA953" s="801"/>
      <c r="AB953" s="801"/>
      <c r="AC953" s="824"/>
      <c r="AD953" s="824"/>
      <c r="AE953" s="824"/>
      <c r="AF953" s="824"/>
      <c r="AG953" s="824"/>
      <c r="AH953" s="824"/>
      <c r="AI953" s="824"/>
      <c r="AJ953" s="824"/>
      <c r="AK953" s="824"/>
      <c r="AL953" s="824"/>
      <c r="AM953" s="824"/>
      <c r="AN953" s="824"/>
      <c r="AO953" s="824"/>
      <c r="AP953" s="824"/>
      <c r="AQ953" s="824"/>
      <c r="AR953" s="824"/>
      <c r="AS953" s="824"/>
      <c r="AT953" s="824"/>
      <c r="AU953" s="824"/>
      <c r="AV953" s="824"/>
      <c r="AW953" s="824"/>
      <c r="AX953" s="824"/>
      <c r="AY953" s="824"/>
      <c r="AZ953" s="824"/>
    </row>
    <row r="954" spans="6:52" s="794" customFormat="1" ht="12">
      <c r="F954" s="795"/>
      <c r="G954" s="795"/>
      <c r="H954" s="795"/>
      <c r="I954" s="795"/>
      <c r="L954" s="795"/>
      <c r="M954" s="824"/>
      <c r="N954" s="800"/>
      <c r="O954" s="800"/>
      <c r="P954" s="800"/>
      <c r="Q954" s="800"/>
      <c r="R954" s="800"/>
      <c r="S954" s="801"/>
      <c r="T954" s="801"/>
      <c r="U954" s="801"/>
      <c r="V954" s="801"/>
      <c r="W954" s="801"/>
      <c r="X954" s="801"/>
      <c r="Y954" s="801"/>
      <c r="Z954" s="801"/>
      <c r="AA954" s="801"/>
      <c r="AB954" s="801"/>
      <c r="AC954" s="824"/>
      <c r="AD954" s="824"/>
      <c r="AE954" s="824"/>
      <c r="AF954" s="824"/>
      <c r="AG954" s="824"/>
      <c r="AH954" s="824"/>
      <c r="AI954" s="824"/>
      <c r="AJ954" s="824"/>
      <c r="AK954" s="824"/>
      <c r="AL954" s="824"/>
      <c r="AM954" s="824"/>
      <c r="AN954" s="824"/>
      <c r="AO954" s="824"/>
      <c r="AP954" s="824"/>
      <c r="AQ954" s="824"/>
      <c r="AR954" s="824"/>
      <c r="AS954" s="824"/>
      <c r="AT954" s="824"/>
      <c r="AU954" s="824"/>
      <c r="AV954" s="824"/>
      <c r="AW954" s="824"/>
      <c r="AX954" s="824"/>
      <c r="AY954" s="824"/>
      <c r="AZ954" s="824"/>
    </row>
    <row r="955" spans="6:52" s="794" customFormat="1" ht="12">
      <c r="F955" s="795"/>
      <c r="G955" s="795"/>
      <c r="H955" s="795"/>
      <c r="I955" s="795"/>
      <c r="L955" s="795"/>
      <c r="M955" s="824"/>
      <c r="N955" s="800"/>
      <c r="O955" s="800"/>
      <c r="P955" s="800"/>
      <c r="Q955" s="800"/>
      <c r="R955" s="800"/>
      <c r="S955" s="801"/>
      <c r="T955" s="801"/>
      <c r="U955" s="801"/>
      <c r="V955" s="801"/>
      <c r="W955" s="801"/>
      <c r="X955" s="801"/>
      <c r="Y955" s="801"/>
      <c r="Z955" s="801"/>
      <c r="AA955" s="801"/>
      <c r="AB955" s="801"/>
      <c r="AC955" s="824"/>
      <c r="AD955" s="824"/>
      <c r="AE955" s="824"/>
      <c r="AF955" s="824"/>
      <c r="AG955" s="824"/>
      <c r="AH955" s="824"/>
      <c r="AI955" s="824"/>
      <c r="AJ955" s="824"/>
      <c r="AK955" s="824"/>
      <c r="AL955" s="824"/>
      <c r="AM955" s="824"/>
      <c r="AN955" s="824"/>
      <c r="AO955" s="824"/>
      <c r="AP955" s="824"/>
      <c r="AQ955" s="824"/>
      <c r="AR955" s="824"/>
      <c r="AS955" s="824"/>
      <c r="AT955" s="824"/>
      <c r="AU955" s="824"/>
      <c r="AV955" s="824"/>
      <c r="AW955" s="824"/>
      <c r="AX955" s="824"/>
      <c r="AY955" s="824"/>
      <c r="AZ955" s="824"/>
    </row>
    <row r="956" spans="6:52" s="794" customFormat="1" ht="12">
      <c r="F956" s="795"/>
      <c r="G956" s="795"/>
      <c r="H956" s="795"/>
      <c r="I956" s="795"/>
      <c r="L956" s="795"/>
      <c r="M956" s="824"/>
      <c r="N956" s="800"/>
      <c r="O956" s="800"/>
      <c r="P956" s="800"/>
      <c r="Q956" s="800"/>
      <c r="R956" s="800"/>
      <c r="S956" s="801"/>
      <c r="T956" s="801"/>
      <c r="U956" s="801"/>
      <c r="V956" s="801"/>
      <c r="W956" s="801"/>
      <c r="X956" s="801"/>
      <c r="Y956" s="801"/>
      <c r="Z956" s="801"/>
      <c r="AA956" s="801"/>
      <c r="AB956" s="801"/>
      <c r="AC956" s="824"/>
      <c r="AD956" s="824"/>
      <c r="AE956" s="824"/>
      <c r="AF956" s="824"/>
      <c r="AG956" s="824"/>
      <c r="AH956" s="824"/>
      <c r="AI956" s="824"/>
      <c r="AJ956" s="824"/>
      <c r="AK956" s="824"/>
      <c r="AL956" s="824"/>
      <c r="AM956" s="824"/>
      <c r="AN956" s="824"/>
      <c r="AO956" s="824"/>
      <c r="AP956" s="824"/>
      <c r="AQ956" s="824"/>
      <c r="AR956" s="824"/>
      <c r="AS956" s="824"/>
      <c r="AT956" s="824"/>
      <c r="AU956" s="824"/>
      <c r="AV956" s="824"/>
      <c r="AW956" s="824"/>
      <c r="AX956" s="824"/>
      <c r="AY956" s="824"/>
      <c r="AZ956" s="824"/>
    </row>
    <row r="957" spans="6:52" s="794" customFormat="1" ht="12">
      <c r="F957" s="795"/>
      <c r="G957" s="795"/>
      <c r="H957" s="795"/>
      <c r="I957" s="795"/>
      <c r="L957" s="795"/>
      <c r="M957" s="824"/>
      <c r="N957" s="800"/>
      <c r="O957" s="800"/>
      <c r="P957" s="800"/>
      <c r="Q957" s="800"/>
      <c r="R957" s="800"/>
      <c r="S957" s="801"/>
      <c r="T957" s="801"/>
      <c r="U957" s="801"/>
      <c r="V957" s="801"/>
      <c r="W957" s="801"/>
      <c r="X957" s="801"/>
      <c r="Y957" s="801"/>
      <c r="Z957" s="801"/>
      <c r="AA957" s="801"/>
      <c r="AB957" s="801"/>
      <c r="AC957" s="824"/>
      <c r="AD957" s="824"/>
      <c r="AE957" s="824"/>
      <c r="AF957" s="824"/>
      <c r="AG957" s="824"/>
      <c r="AH957" s="824"/>
      <c r="AI957" s="824"/>
      <c r="AJ957" s="824"/>
      <c r="AK957" s="824"/>
      <c r="AL957" s="824"/>
      <c r="AM957" s="824"/>
      <c r="AN957" s="824"/>
      <c r="AO957" s="824"/>
      <c r="AP957" s="824"/>
      <c r="AQ957" s="824"/>
      <c r="AR957" s="824"/>
      <c r="AS957" s="824"/>
      <c r="AT957" s="824"/>
      <c r="AU957" s="824"/>
      <c r="AV957" s="824"/>
      <c r="AW957" s="824"/>
      <c r="AX957" s="824"/>
      <c r="AY957" s="824"/>
      <c r="AZ957" s="824"/>
    </row>
    <row r="958" spans="6:52" s="794" customFormat="1" ht="12">
      <c r="F958" s="795"/>
      <c r="G958" s="795"/>
      <c r="H958" s="795"/>
      <c r="I958" s="795"/>
      <c r="L958" s="795"/>
      <c r="M958" s="824"/>
      <c r="N958" s="800"/>
      <c r="O958" s="800"/>
      <c r="P958" s="800"/>
      <c r="Q958" s="800"/>
      <c r="R958" s="800"/>
      <c r="S958" s="801"/>
      <c r="T958" s="801"/>
      <c r="U958" s="801"/>
      <c r="V958" s="801"/>
      <c r="W958" s="801"/>
      <c r="X958" s="801"/>
      <c r="Y958" s="801"/>
      <c r="Z958" s="801"/>
      <c r="AA958" s="801"/>
      <c r="AB958" s="801"/>
      <c r="AC958" s="824"/>
      <c r="AD958" s="824"/>
      <c r="AE958" s="824"/>
      <c r="AF958" s="824"/>
      <c r="AG958" s="824"/>
      <c r="AH958" s="824"/>
      <c r="AI958" s="824"/>
      <c r="AJ958" s="824"/>
      <c r="AK958" s="824"/>
      <c r="AL958" s="824"/>
      <c r="AM958" s="824"/>
      <c r="AN958" s="824"/>
      <c r="AO958" s="824"/>
      <c r="AP958" s="824"/>
      <c r="AQ958" s="824"/>
      <c r="AR958" s="824"/>
      <c r="AS958" s="824"/>
      <c r="AT958" s="824"/>
      <c r="AU958" s="824"/>
      <c r="AV958" s="824"/>
      <c r="AW958" s="824"/>
      <c r="AX958" s="824"/>
      <c r="AY958" s="824"/>
      <c r="AZ958" s="824"/>
    </row>
    <row r="959" spans="6:52" s="794" customFormat="1" ht="12">
      <c r="F959" s="795"/>
      <c r="G959" s="795"/>
      <c r="H959" s="795"/>
      <c r="I959" s="795"/>
      <c r="L959" s="795"/>
      <c r="M959" s="824"/>
      <c r="N959" s="800"/>
      <c r="O959" s="800"/>
      <c r="P959" s="800"/>
      <c r="Q959" s="800"/>
      <c r="R959" s="800"/>
      <c r="S959" s="801"/>
      <c r="T959" s="801"/>
      <c r="U959" s="801"/>
      <c r="V959" s="801"/>
      <c r="W959" s="801"/>
      <c r="X959" s="801"/>
      <c r="Y959" s="801"/>
      <c r="Z959" s="801"/>
      <c r="AA959" s="801"/>
      <c r="AB959" s="801"/>
      <c r="AC959" s="824"/>
      <c r="AD959" s="824"/>
      <c r="AE959" s="824"/>
      <c r="AF959" s="824"/>
      <c r="AG959" s="824"/>
      <c r="AH959" s="824"/>
      <c r="AI959" s="824"/>
      <c r="AJ959" s="824"/>
      <c r="AK959" s="824"/>
      <c r="AL959" s="824"/>
      <c r="AM959" s="824"/>
      <c r="AN959" s="824"/>
      <c r="AO959" s="824"/>
      <c r="AP959" s="824"/>
      <c r="AQ959" s="824"/>
      <c r="AR959" s="824"/>
      <c r="AS959" s="824"/>
      <c r="AT959" s="824"/>
      <c r="AU959" s="824"/>
      <c r="AV959" s="824"/>
      <c r="AW959" s="824"/>
      <c r="AX959" s="824"/>
      <c r="AY959" s="824"/>
      <c r="AZ959" s="824"/>
    </row>
    <row r="960" spans="6:52" s="794" customFormat="1" ht="12">
      <c r="F960" s="795"/>
      <c r="G960" s="795"/>
      <c r="H960" s="795"/>
      <c r="I960" s="795"/>
      <c r="L960" s="795"/>
      <c r="M960" s="824"/>
      <c r="N960" s="800"/>
      <c r="O960" s="800"/>
      <c r="P960" s="800"/>
      <c r="Q960" s="800"/>
      <c r="R960" s="800"/>
      <c r="S960" s="801"/>
      <c r="T960" s="801"/>
      <c r="U960" s="801"/>
      <c r="V960" s="801"/>
      <c r="W960" s="801"/>
      <c r="X960" s="801"/>
      <c r="Y960" s="801"/>
      <c r="Z960" s="801"/>
      <c r="AA960" s="801"/>
      <c r="AB960" s="801"/>
      <c r="AC960" s="824"/>
      <c r="AD960" s="824"/>
      <c r="AE960" s="824"/>
      <c r="AF960" s="824"/>
      <c r="AG960" s="824"/>
      <c r="AH960" s="824"/>
      <c r="AI960" s="824"/>
      <c r="AJ960" s="824"/>
      <c r="AK960" s="824"/>
      <c r="AL960" s="824"/>
      <c r="AM960" s="824"/>
      <c r="AN960" s="824"/>
      <c r="AO960" s="824"/>
      <c r="AP960" s="824"/>
      <c r="AQ960" s="824"/>
      <c r="AR960" s="824"/>
      <c r="AS960" s="824"/>
      <c r="AT960" s="824"/>
      <c r="AU960" s="824"/>
      <c r="AV960" s="824"/>
      <c r="AW960" s="824"/>
      <c r="AX960" s="824"/>
      <c r="AY960" s="824"/>
      <c r="AZ960" s="824"/>
    </row>
    <row r="961" spans="6:52" s="794" customFormat="1" ht="12">
      <c r="F961" s="795"/>
      <c r="G961" s="795"/>
      <c r="H961" s="795"/>
      <c r="I961" s="795"/>
      <c r="L961" s="795"/>
      <c r="M961" s="824"/>
      <c r="N961" s="800"/>
      <c r="O961" s="800"/>
      <c r="P961" s="800"/>
      <c r="Q961" s="800"/>
      <c r="R961" s="800"/>
      <c r="S961" s="801"/>
      <c r="T961" s="801"/>
      <c r="U961" s="801"/>
      <c r="V961" s="801"/>
      <c r="W961" s="801"/>
      <c r="X961" s="801"/>
      <c r="Y961" s="801"/>
      <c r="Z961" s="801"/>
      <c r="AA961" s="801"/>
      <c r="AB961" s="801"/>
      <c r="AC961" s="824"/>
      <c r="AD961" s="824"/>
      <c r="AE961" s="824"/>
      <c r="AF961" s="824"/>
      <c r="AG961" s="824"/>
      <c r="AH961" s="824"/>
      <c r="AI961" s="824"/>
      <c r="AJ961" s="824"/>
      <c r="AK961" s="824"/>
      <c r="AL961" s="824"/>
      <c r="AM961" s="824"/>
      <c r="AN961" s="824"/>
      <c r="AO961" s="824"/>
      <c r="AP961" s="824"/>
      <c r="AQ961" s="824"/>
      <c r="AR961" s="824"/>
      <c r="AS961" s="824"/>
      <c r="AT961" s="824"/>
      <c r="AU961" s="824"/>
      <c r="AV961" s="824"/>
      <c r="AW961" s="824"/>
      <c r="AX961" s="824"/>
      <c r="AY961" s="824"/>
      <c r="AZ961" s="824"/>
    </row>
    <row r="962" spans="6:52" s="794" customFormat="1" ht="12">
      <c r="F962" s="795"/>
      <c r="G962" s="795"/>
      <c r="H962" s="795"/>
      <c r="I962" s="795"/>
      <c r="L962" s="795"/>
      <c r="M962" s="824"/>
      <c r="N962" s="800"/>
      <c r="O962" s="800"/>
      <c r="P962" s="800"/>
      <c r="Q962" s="800"/>
      <c r="R962" s="800"/>
      <c r="S962" s="801"/>
      <c r="T962" s="801"/>
      <c r="U962" s="801"/>
      <c r="V962" s="801"/>
      <c r="W962" s="801"/>
      <c r="X962" s="801"/>
      <c r="Y962" s="801"/>
      <c r="Z962" s="801"/>
      <c r="AA962" s="801"/>
      <c r="AB962" s="801"/>
      <c r="AC962" s="824"/>
      <c r="AD962" s="824"/>
      <c r="AE962" s="824"/>
      <c r="AF962" s="824"/>
      <c r="AG962" s="824"/>
      <c r="AH962" s="824"/>
      <c r="AI962" s="824"/>
      <c r="AJ962" s="824"/>
      <c r="AK962" s="824"/>
      <c r="AL962" s="824"/>
      <c r="AM962" s="824"/>
      <c r="AN962" s="824"/>
      <c r="AO962" s="824"/>
      <c r="AP962" s="824"/>
      <c r="AQ962" s="824"/>
      <c r="AR962" s="824"/>
      <c r="AS962" s="824"/>
      <c r="AT962" s="824"/>
      <c r="AU962" s="824"/>
      <c r="AV962" s="824"/>
      <c r="AW962" s="824"/>
      <c r="AX962" s="824"/>
      <c r="AY962" s="824"/>
      <c r="AZ962" s="824"/>
    </row>
    <row r="963" spans="6:52" s="794" customFormat="1" ht="12">
      <c r="F963" s="795"/>
      <c r="G963" s="795"/>
      <c r="H963" s="795"/>
      <c r="I963" s="795"/>
      <c r="L963" s="795"/>
      <c r="M963" s="824"/>
      <c r="N963" s="800"/>
      <c r="O963" s="800"/>
      <c r="P963" s="800"/>
      <c r="Q963" s="800"/>
      <c r="R963" s="800"/>
      <c r="S963" s="801"/>
      <c r="T963" s="801"/>
      <c r="U963" s="801"/>
      <c r="V963" s="801"/>
      <c r="W963" s="801"/>
      <c r="X963" s="801"/>
      <c r="Y963" s="801"/>
      <c r="Z963" s="801"/>
      <c r="AA963" s="801"/>
      <c r="AB963" s="801"/>
      <c r="AC963" s="824"/>
      <c r="AD963" s="824"/>
      <c r="AE963" s="824"/>
      <c r="AF963" s="824"/>
      <c r="AG963" s="824"/>
      <c r="AH963" s="824"/>
      <c r="AI963" s="824"/>
      <c r="AJ963" s="824"/>
      <c r="AK963" s="824"/>
      <c r="AL963" s="824"/>
      <c r="AM963" s="824"/>
      <c r="AN963" s="824"/>
      <c r="AO963" s="824"/>
      <c r="AP963" s="824"/>
      <c r="AQ963" s="824"/>
      <c r="AR963" s="824"/>
      <c r="AS963" s="824"/>
      <c r="AT963" s="824"/>
      <c r="AU963" s="824"/>
      <c r="AV963" s="824"/>
      <c r="AW963" s="824"/>
      <c r="AX963" s="824"/>
      <c r="AY963" s="824"/>
      <c r="AZ963" s="824"/>
    </row>
    <row r="964" spans="6:52" s="794" customFormat="1" ht="12">
      <c r="F964" s="795"/>
      <c r="G964" s="795"/>
      <c r="H964" s="795"/>
      <c r="I964" s="795"/>
      <c r="L964" s="795"/>
      <c r="M964" s="824"/>
      <c r="N964" s="800"/>
      <c r="O964" s="800"/>
      <c r="P964" s="800"/>
      <c r="Q964" s="800"/>
      <c r="R964" s="800"/>
      <c r="S964" s="801"/>
      <c r="T964" s="801"/>
      <c r="U964" s="801"/>
      <c r="V964" s="801"/>
      <c r="W964" s="801"/>
      <c r="X964" s="801"/>
      <c r="Y964" s="801"/>
      <c r="Z964" s="801"/>
      <c r="AA964" s="801"/>
      <c r="AB964" s="801"/>
      <c r="AC964" s="824"/>
      <c r="AD964" s="824"/>
      <c r="AE964" s="824"/>
      <c r="AF964" s="824"/>
      <c r="AG964" s="824"/>
      <c r="AH964" s="824"/>
      <c r="AI964" s="824"/>
      <c r="AJ964" s="824"/>
      <c r="AK964" s="824"/>
      <c r="AL964" s="824"/>
      <c r="AM964" s="824"/>
      <c r="AN964" s="824"/>
      <c r="AO964" s="824"/>
      <c r="AP964" s="824"/>
      <c r="AQ964" s="824"/>
      <c r="AR964" s="824"/>
      <c r="AS964" s="824"/>
      <c r="AT964" s="824"/>
      <c r="AU964" s="824"/>
      <c r="AV964" s="824"/>
      <c r="AW964" s="824"/>
      <c r="AX964" s="824"/>
      <c r="AY964" s="824"/>
      <c r="AZ964" s="824"/>
    </row>
    <row r="965" spans="6:52" s="794" customFormat="1" ht="12">
      <c r="F965" s="795"/>
      <c r="G965" s="795"/>
      <c r="H965" s="795"/>
      <c r="I965" s="795"/>
      <c r="L965" s="795"/>
      <c r="M965" s="824"/>
      <c r="N965" s="800"/>
      <c r="O965" s="800"/>
      <c r="P965" s="800"/>
      <c r="Q965" s="800"/>
      <c r="R965" s="800"/>
      <c r="S965" s="801"/>
      <c r="T965" s="801"/>
      <c r="U965" s="801"/>
      <c r="V965" s="801"/>
      <c r="W965" s="801"/>
      <c r="X965" s="801"/>
      <c r="Y965" s="801"/>
      <c r="Z965" s="801"/>
      <c r="AA965" s="801"/>
      <c r="AB965" s="801"/>
      <c r="AC965" s="824"/>
      <c r="AD965" s="824"/>
      <c r="AE965" s="824"/>
      <c r="AF965" s="824"/>
      <c r="AG965" s="824"/>
      <c r="AH965" s="824"/>
      <c r="AI965" s="824"/>
      <c r="AJ965" s="824"/>
      <c r="AK965" s="824"/>
      <c r="AL965" s="824"/>
      <c r="AM965" s="824"/>
      <c r="AN965" s="824"/>
      <c r="AO965" s="824"/>
      <c r="AP965" s="824"/>
      <c r="AQ965" s="824"/>
      <c r="AR965" s="824"/>
      <c r="AS965" s="824"/>
      <c r="AT965" s="824"/>
      <c r="AU965" s="824"/>
      <c r="AV965" s="824"/>
      <c r="AW965" s="824"/>
      <c r="AX965" s="824"/>
      <c r="AY965" s="824"/>
      <c r="AZ965" s="824"/>
    </row>
    <row r="966" spans="6:52" s="794" customFormat="1" ht="12">
      <c r="F966" s="795"/>
      <c r="G966" s="795"/>
      <c r="H966" s="795"/>
      <c r="I966" s="795"/>
      <c r="L966" s="795"/>
      <c r="M966" s="824"/>
      <c r="N966" s="800"/>
      <c r="O966" s="800"/>
      <c r="P966" s="800"/>
      <c r="Q966" s="800"/>
      <c r="R966" s="800"/>
      <c r="S966" s="801"/>
      <c r="T966" s="801"/>
      <c r="U966" s="801"/>
      <c r="V966" s="801"/>
      <c r="W966" s="801"/>
      <c r="X966" s="801"/>
      <c r="Y966" s="801"/>
      <c r="Z966" s="801"/>
      <c r="AA966" s="801"/>
      <c r="AB966" s="801"/>
      <c r="AC966" s="824"/>
      <c r="AD966" s="824"/>
      <c r="AE966" s="824"/>
      <c r="AF966" s="824"/>
      <c r="AG966" s="824"/>
      <c r="AH966" s="824"/>
      <c r="AI966" s="824"/>
      <c r="AJ966" s="824"/>
      <c r="AK966" s="824"/>
      <c r="AL966" s="824"/>
      <c r="AM966" s="824"/>
      <c r="AN966" s="824"/>
      <c r="AO966" s="824"/>
      <c r="AP966" s="824"/>
      <c r="AQ966" s="824"/>
      <c r="AR966" s="824"/>
      <c r="AS966" s="824"/>
      <c r="AT966" s="824"/>
      <c r="AU966" s="824"/>
      <c r="AV966" s="824"/>
      <c r="AW966" s="824"/>
      <c r="AX966" s="824"/>
      <c r="AY966" s="824"/>
      <c r="AZ966" s="824"/>
    </row>
    <row r="967" spans="6:52" s="794" customFormat="1" ht="12">
      <c r="F967" s="795"/>
      <c r="G967" s="795"/>
      <c r="H967" s="795"/>
      <c r="I967" s="795"/>
      <c r="L967" s="795"/>
      <c r="M967" s="824"/>
      <c r="N967" s="800"/>
      <c r="O967" s="800"/>
      <c r="P967" s="800"/>
      <c r="Q967" s="800"/>
      <c r="R967" s="800"/>
      <c r="S967" s="801"/>
      <c r="T967" s="801"/>
      <c r="U967" s="801"/>
      <c r="V967" s="801"/>
      <c r="W967" s="801"/>
      <c r="X967" s="801"/>
      <c r="Y967" s="801"/>
      <c r="Z967" s="801"/>
      <c r="AA967" s="801"/>
      <c r="AB967" s="801"/>
      <c r="AC967" s="824"/>
      <c r="AD967" s="824"/>
      <c r="AE967" s="824"/>
      <c r="AF967" s="824"/>
      <c r="AG967" s="824"/>
      <c r="AH967" s="824"/>
      <c r="AI967" s="824"/>
      <c r="AJ967" s="824"/>
      <c r="AK967" s="824"/>
      <c r="AL967" s="824"/>
      <c r="AM967" s="824"/>
      <c r="AN967" s="824"/>
      <c r="AO967" s="824"/>
      <c r="AP967" s="824"/>
      <c r="AQ967" s="824"/>
      <c r="AR967" s="824"/>
      <c r="AS967" s="824"/>
      <c r="AT967" s="824"/>
      <c r="AU967" s="824"/>
      <c r="AV967" s="824"/>
      <c r="AW967" s="824"/>
      <c r="AX967" s="824"/>
      <c r="AY967" s="824"/>
      <c r="AZ967" s="824"/>
    </row>
    <row r="968" spans="6:52" s="794" customFormat="1" ht="12">
      <c r="F968" s="795"/>
      <c r="G968" s="795"/>
      <c r="H968" s="795"/>
      <c r="I968" s="795"/>
      <c r="L968" s="795"/>
      <c r="M968" s="824"/>
      <c r="N968" s="800"/>
      <c r="O968" s="800"/>
      <c r="P968" s="800"/>
      <c r="Q968" s="800"/>
      <c r="R968" s="800"/>
      <c r="S968" s="801"/>
      <c r="T968" s="801"/>
      <c r="U968" s="801"/>
      <c r="V968" s="801"/>
      <c r="W968" s="801"/>
      <c r="X968" s="801"/>
      <c r="Y968" s="801"/>
      <c r="Z968" s="801"/>
      <c r="AA968" s="801"/>
      <c r="AB968" s="801"/>
      <c r="AC968" s="824"/>
      <c r="AD968" s="824"/>
      <c r="AE968" s="824"/>
      <c r="AF968" s="824"/>
      <c r="AG968" s="824"/>
      <c r="AH968" s="824"/>
      <c r="AI968" s="824"/>
      <c r="AJ968" s="824"/>
      <c r="AK968" s="824"/>
      <c r="AL968" s="824"/>
      <c r="AM968" s="824"/>
      <c r="AN968" s="824"/>
      <c r="AO968" s="824"/>
      <c r="AP968" s="824"/>
      <c r="AQ968" s="824"/>
      <c r="AR968" s="824"/>
      <c r="AS968" s="824"/>
      <c r="AT968" s="824"/>
      <c r="AU968" s="824"/>
      <c r="AV968" s="824"/>
      <c r="AW968" s="824"/>
      <c r="AX968" s="824"/>
      <c r="AY968" s="824"/>
      <c r="AZ968" s="824"/>
    </row>
    <row r="969" spans="6:52" s="794" customFormat="1" ht="12">
      <c r="F969" s="795"/>
      <c r="G969" s="795"/>
      <c r="H969" s="795"/>
      <c r="I969" s="795"/>
      <c r="L969" s="795"/>
      <c r="M969" s="824"/>
      <c r="N969" s="800"/>
      <c r="O969" s="800"/>
      <c r="P969" s="800"/>
      <c r="Q969" s="800"/>
      <c r="R969" s="800"/>
      <c r="S969" s="801"/>
      <c r="T969" s="801"/>
      <c r="U969" s="801"/>
      <c r="V969" s="801"/>
      <c r="W969" s="801"/>
      <c r="X969" s="801"/>
      <c r="Y969" s="801"/>
      <c r="Z969" s="801"/>
      <c r="AA969" s="801"/>
      <c r="AB969" s="801"/>
      <c r="AC969" s="824"/>
      <c r="AD969" s="824"/>
      <c r="AE969" s="824"/>
      <c r="AF969" s="824"/>
      <c r="AG969" s="824"/>
      <c r="AH969" s="824"/>
      <c r="AI969" s="824"/>
      <c r="AJ969" s="824"/>
      <c r="AK969" s="824"/>
      <c r="AL969" s="824"/>
      <c r="AM969" s="824"/>
      <c r="AN969" s="824"/>
      <c r="AO969" s="824"/>
      <c r="AP969" s="824"/>
      <c r="AQ969" s="824"/>
      <c r="AR969" s="824"/>
      <c r="AS969" s="824"/>
      <c r="AT969" s="824"/>
      <c r="AU969" s="824"/>
      <c r="AV969" s="824"/>
      <c r="AW969" s="824"/>
      <c r="AX969" s="824"/>
      <c r="AY969" s="824"/>
      <c r="AZ969" s="824"/>
    </row>
    <row r="970" spans="6:52" s="794" customFormat="1" ht="12">
      <c r="F970" s="795"/>
      <c r="G970" s="795"/>
      <c r="H970" s="795"/>
      <c r="I970" s="795"/>
      <c r="L970" s="795"/>
      <c r="M970" s="824"/>
      <c r="N970" s="800"/>
      <c r="O970" s="800"/>
      <c r="P970" s="800"/>
      <c r="Q970" s="800"/>
      <c r="R970" s="800"/>
      <c r="S970" s="801"/>
      <c r="T970" s="801"/>
      <c r="U970" s="801"/>
      <c r="V970" s="801"/>
      <c r="W970" s="801"/>
      <c r="X970" s="801"/>
      <c r="Y970" s="801"/>
      <c r="Z970" s="801"/>
      <c r="AA970" s="801"/>
      <c r="AB970" s="801"/>
      <c r="AC970" s="824"/>
      <c r="AD970" s="824"/>
      <c r="AE970" s="824"/>
      <c r="AF970" s="824"/>
      <c r="AG970" s="824"/>
      <c r="AH970" s="824"/>
      <c r="AI970" s="824"/>
      <c r="AJ970" s="824"/>
      <c r="AK970" s="824"/>
      <c r="AL970" s="824"/>
      <c r="AM970" s="824"/>
      <c r="AN970" s="824"/>
      <c r="AO970" s="824"/>
      <c r="AP970" s="824"/>
      <c r="AQ970" s="824"/>
      <c r="AR970" s="824"/>
      <c r="AS970" s="824"/>
      <c r="AT970" s="824"/>
      <c r="AU970" s="824"/>
      <c r="AV970" s="824"/>
      <c r="AW970" s="824"/>
      <c r="AX970" s="824"/>
      <c r="AY970" s="824"/>
      <c r="AZ970" s="824"/>
    </row>
    <row r="971" spans="6:52" s="794" customFormat="1" ht="12">
      <c r="F971" s="795"/>
      <c r="G971" s="795"/>
      <c r="H971" s="795"/>
      <c r="I971" s="795"/>
      <c r="L971" s="795"/>
      <c r="M971" s="824"/>
      <c r="N971" s="800"/>
      <c r="O971" s="800"/>
      <c r="P971" s="800"/>
      <c r="Q971" s="800"/>
      <c r="R971" s="800"/>
      <c r="S971" s="801"/>
      <c r="T971" s="801"/>
      <c r="U971" s="801"/>
      <c r="V971" s="801"/>
      <c r="W971" s="801"/>
      <c r="X971" s="801"/>
      <c r="Y971" s="801"/>
      <c r="Z971" s="801"/>
      <c r="AA971" s="801"/>
      <c r="AB971" s="801"/>
      <c r="AC971" s="824"/>
      <c r="AD971" s="824"/>
      <c r="AE971" s="824"/>
      <c r="AF971" s="824"/>
      <c r="AG971" s="824"/>
      <c r="AH971" s="824"/>
      <c r="AI971" s="824"/>
      <c r="AJ971" s="824"/>
      <c r="AK971" s="824"/>
      <c r="AL971" s="824"/>
      <c r="AM971" s="824"/>
      <c r="AN971" s="824"/>
      <c r="AO971" s="824"/>
      <c r="AP971" s="824"/>
      <c r="AQ971" s="824"/>
      <c r="AR971" s="824"/>
      <c r="AS971" s="824"/>
      <c r="AT971" s="824"/>
      <c r="AU971" s="824"/>
      <c r="AV971" s="824"/>
      <c r="AW971" s="824"/>
      <c r="AX971" s="824"/>
      <c r="AY971" s="824"/>
      <c r="AZ971" s="824"/>
    </row>
    <row r="972" spans="6:52" s="794" customFormat="1" ht="12">
      <c r="F972" s="795"/>
      <c r="G972" s="795"/>
      <c r="H972" s="795"/>
      <c r="I972" s="795"/>
      <c r="L972" s="795"/>
      <c r="M972" s="824"/>
      <c r="N972" s="800"/>
      <c r="O972" s="800"/>
      <c r="P972" s="800"/>
      <c r="Q972" s="800"/>
      <c r="R972" s="800"/>
      <c r="S972" s="801"/>
      <c r="T972" s="801"/>
      <c r="U972" s="801"/>
      <c r="V972" s="801"/>
      <c r="W972" s="801"/>
      <c r="X972" s="801"/>
      <c r="Y972" s="801"/>
      <c r="Z972" s="801"/>
      <c r="AA972" s="801"/>
      <c r="AB972" s="801"/>
      <c r="AC972" s="824"/>
      <c r="AD972" s="824"/>
      <c r="AE972" s="824"/>
      <c r="AF972" s="824"/>
      <c r="AG972" s="824"/>
      <c r="AH972" s="824"/>
      <c r="AI972" s="824"/>
      <c r="AJ972" s="824"/>
      <c r="AK972" s="824"/>
      <c r="AL972" s="824"/>
      <c r="AM972" s="824"/>
      <c r="AN972" s="824"/>
      <c r="AO972" s="824"/>
      <c r="AP972" s="824"/>
      <c r="AQ972" s="824"/>
      <c r="AR972" s="824"/>
      <c r="AS972" s="824"/>
      <c r="AT972" s="824"/>
      <c r="AU972" s="824"/>
      <c r="AV972" s="824"/>
      <c r="AW972" s="824"/>
      <c r="AX972" s="824"/>
      <c r="AY972" s="824"/>
      <c r="AZ972" s="824"/>
    </row>
    <row r="973" spans="6:52" s="794" customFormat="1" ht="12">
      <c r="F973" s="795"/>
      <c r="G973" s="795"/>
      <c r="H973" s="795"/>
      <c r="I973" s="795"/>
      <c r="L973" s="795"/>
      <c r="M973" s="824"/>
      <c r="N973" s="800"/>
      <c r="O973" s="800"/>
      <c r="P973" s="800"/>
      <c r="Q973" s="800"/>
      <c r="R973" s="800"/>
      <c r="S973" s="801"/>
      <c r="T973" s="801"/>
      <c r="U973" s="801"/>
      <c r="V973" s="801"/>
      <c r="W973" s="801"/>
      <c r="X973" s="801"/>
      <c r="Y973" s="801"/>
      <c r="Z973" s="801"/>
      <c r="AA973" s="801"/>
      <c r="AB973" s="801"/>
      <c r="AC973" s="824"/>
      <c r="AD973" s="824"/>
      <c r="AE973" s="824"/>
      <c r="AF973" s="824"/>
      <c r="AG973" s="824"/>
      <c r="AH973" s="824"/>
      <c r="AI973" s="824"/>
      <c r="AJ973" s="824"/>
      <c r="AK973" s="824"/>
      <c r="AL973" s="824"/>
      <c r="AM973" s="824"/>
      <c r="AN973" s="824"/>
      <c r="AO973" s="824"/>
      <c r="AP973" s="824"/>
      <c r="AQ973" s="824"/>
      <c r="AR973" s="824"/>
      <c r="AS973" s="824"/>
      <c r="AT973" s="824"/>
      <c r="AU973" s="824"/>
      <c r="AV973" s="824"/>
      <c r="AW973" s="824"/>
      <c r="AX973" s="824"/>
      <c r="AY973" s="824"/>
      <c r="AZ973" s="824"/>
    </row>
    <row r="974" spans="6:52" s="794" customFormat="1" ht="12">
      <c r="F974" s="795"/>
      <c r="G974" s="795"/>
      <c r="H974" s="795"/>
      <c r="I974" s="795"/>
      <c r="L974" s="795"/>
      <c r="M974" s="824"/>
      <c r="N974" s="800"/>
      <c r="O974" s="800"/>
      <c r="P974" s="800"/>
      <c r="Q974" s="800"/>
      <c r="R974" s="800"/>
      <c r="S974" s="801"/>
      <c r="T974" s="801"/>
      <c r="U974" s="801"/>
      <c r="V974" s="801"/>
      <c r="W974" s="801"/>
      <c r="X974" s="801"/>
      <c r="Y974" s="801"/>
      <c r="Z974" s="801"/>
      <c r="AA974" s="801"/>
      <c r="AB974" s="801"/>
      <c r="AC974" s="824"/>
      <c r="AD974" s="824"/>
      <c r="AE974" s="824"/>
      <c r="AF974" s="824"/>
      <c r="AG974" s="824"/>
      <c r="AH974" s="824"/>
      <c r="AI974" s="824"/>
      <c r="AJ974" s="824"/>
      <c r="AK974" s="824"/>
      <c r="AL974" s="824"/>
      <c r="AM974" s="824"/>
      <c r="AN974" s="824"/>
      <c r="AO974" s="824"/>
      <c r="AP974" s="824"/>
      <c r="AQ974" s="824"/>
      <c r="AR974" s="824"/>
      <c r="AS974" s="824"/>
      <c r="AT974" s="824"/>
      <c r="AU974" s="824"/>
      <c r="AV974" s="824"/>
      <c r="AW974" s="824"/>
      <c r="AX974" s="824"/>
      <c r="AY974" s="824"/>
      <c r="AZ974" s="824"/>
    </row>
    <row r="975" spans="6:52" s="794" customFormat="1" ht="12">
      <c r="F975" s="795"/>
      <c r="G975" s="795"/>
      <c r="H975" s="795"/>
      <c r="I975" s="795"/>
      <c r="L975" s="795"/>
      <c r="M975" s="824"/>
      <c r="N975" s="800"/>
      <c r="O975" s="800"/>
      <c r="P975" s="800"/>
      <c r="Q975" s="800"/>
      <c r="R975" s="800"/>
      <c r="S975" s="801"/>
      <c r="T975" s="801"/>
      <c r="U975" s="801"/>
      <c r="V975" s="801"/>
      <c r="W975" s="801"/>
      <c r="X975" s="801"/>
      <c r="Y975" s="801"/>
      <c r="Z975" s="801"/>
      <c r="AA975" s="801"/>
      <c r="AB975" s="801"/>
      <c r="AC975" s="824"/>
      <c r="AD975" s="824"/>
      <c r="AE975" s="824"/>
      <c r="AF975" s="824"/>
      <c r="AG975" s="824"/>
      <c r="AH975" s="824"/>
      <c r="AI975" s="824"/>
      <c r="AJ975" s="824"/>
      <c r="AK975" s="824"/>
      <c r="AL975" s="824"/>
      <c r="AM975" s="824"/>
      <c r="AN975" s="824"/>
      <c r="AO975" s="824"/>
      <c r="AP975" s="824"/>
      <c r="AQ975" s="824"/>
      <c r="AR975" s="824"/>
      <c r="AS975" s="824"/>
      <c r="AT975" s="824"/>
      <c r="AU975" s="824"/>
      <c r="AV975" s="824"/>
      <c r="AW975" s="824"/>
      <c r="AX975" s="824"/>
      <c r="AY975" s="824"/>
      <c r="AZ975" s="824"/>
    </row>
    <row r="976" spans="6:52" s="794" customFormat="1" ht="12">
      <c r="F976" s="795"/>
      <c r="G976" s="795"/>
      <c r="H976" s="795"/>
      <c r="I976" s="795"/>
      <c r="L976" s="795"/>
      <c r="M976" s="824"/>
      <c r="N976" s="800"/>
      <c r="O976" s="800"/>
      <c r="P976" s="800"/>
      <c r="Q976" s="800"/>
      <c r="R976" s="800"/>
      <c r="S976" s="801"/>
      <c r="T976" s="801"/>
      <c r="U976" s="801"/>
      <c r="V976" s="801"/>
      <c r="W976" s="801"/>
      <c r="X976" s="801"/>
      <c r="Y976" s="801"/>
      <c r="Z976" s="801"/>
      <c r="AA976" s="801"/>
      <c r="AB976" s="801"/>
      <c r="AC976" s="824"/>
      <c r="AD976" s="824"/>
      <c r="AE976" s="824"/>
      <c r="AF976" s="824"/>
      <c r="AG976" s="824"/>
      <c r="AH976" s="824"/>
      <c r="AI976" s="824"/>
      <c r="AJ976" s="824"/>
      <c r="AK976" s="824"/>
      <c r="AL976" s="824"/>
      <c r="AM976" s="824"/>
      <c r="AN976" s="824"/>
      <c r="AO976" s="824"/>
      <c r="AP976" s="824"/>
      <c r="AQ976" s="824"/>
      <c r="AR976" s="824"/>
      <c r="AS976" s="824"/>
      <c r="AT976" s="824"/>
      <c r="AU976" s="824"/>
      <c r="AV976" s="824"/>
      <c r="AW976" s="824"/>
      <c r="AX976" s="824"/>
      <c r="AY976" s="824"/>
      <c r="AZ976" s="824"/>
    </row>
    <row r="977" spans="6:52" s="794" customFormat="1" ht="12">
      <c r="F977" s="795"/>
      <c r="G977" s="795"/>
      <c r="H977" s="795"/>
      <c r="I977" s="795"/>
      <c r="L977" s="795"/>
      <c r="M977" s="824"/>
      <c r="N977" s="800"/>
      <c r="O977" s="800"/>
      <c r="P977" s="800"/>
      <c r="Q977" s="800"/>
      <c r="R977" s="800"/>
      <c r="S977" s="801"/>
      <c r="T977" s="801"/>
      <c r="U977" s="801"/>
      <c r="V977" s="801"/>
      <c r="W977" s="801"/>
      <c r="X977" s="801"/>
      <c r="Y977" s="801"/>
      <c r="Z977" s="801"/>
      <c r="AA977" s="801"/>
      <c r="AB977" s="801"/>
      <c r="AC977" s="824"/>
      <c r="AD977" s="824"/>
      <c r="AE977" s="824"/>
      <c r="AF977" s="824"/>
      <c r="AG977" s="824"/>
      <c r="AH977" s="824"/>
      <c r="AI977" s="824"/>
      <c r="AJ977" s="824"/>
      <c r="AK977" s="824"/>
      <c r="AL977" s="824"/>
      <c r="AM977" s="824"/>
      <c r="AN977" s="824"/>
      <c r="AO977" s="824"/>
      <c r="AP977" s="824"/>
      <c r="AQ977" s="824"/>
      <c r="AR977" s="824"/>
      <c r="AS977" s="824"/>
      <c r="AT977" s="824"/>
      <c r="AU977" s="824"/>
      <c r="AV977" s="824"/>
      <c r="AW977" s="824"/>
      <c r="AX977" s="824"/>
      <c r="AY977" s="824"/>
      <c r="AZ977" s="824"/>
    </row>
    <row r="978" spans="6:52" s="794" customFormat="1" ht="12">
      <c r="F978" s="795"/>
      <c r="G978" s="795"/>
      <c r="H978" s="795"/>
      <c r="I978" s="795"/>
      <c r="L978" s="795"/>
      <c r="M978" s="824"/>
      <c r="N978" s="800"/>
      <c r="O978" s="800"/>
      <c r="P978" s="800"/>
      <c r="Q978" s="800"/>
      <c r="R978" s="800"/>
      <c r="S978" s="801"/>
      <c r="T978" s="801"/>
      <c r="U978" s="801"/>
      <c r="V978" s="801"/>
      <c r="W978" s="801"/>
      <c r="X978" s="801"/>
      <c r="Y978" s="801"/>
      <c r="Z978" s="801"/>
      <c r="AA978" s="801"/>
      <c r="AB978" s="801"/>
      <c r="AC978" s="824"/>
      <c r="AD978" s="824"/>
      <c r="AE978" s="824"/>
      <c r="AF978" s="824"/>
      <c r="AG978" s="824"/>
      <c r="AH978" s="824"/>
      <c r="AI978" s="824"/>
      <c r="AJ978" s="824"/>
      <c r="AK978" s="824"/>
      <c r="AL978" s="824"/>
      <c r="AM978" s="824"/>
      <c r="AN978" s="824"/>
      <c r="AO978" s="824"/>
      <c r="AP978" s="824"/>
      <c r="AQ978" s="824"/>
      <c r="AR978" s="824"/>
      <c r="AS978" s="824"/>
      <c r="AT978" s="824"/>
      <c r="AU978" s="824"/>
      <c r="AV978" s="824"/>
      <c r="AW978" s="824"/>
      <c r="AX978" s="824"/>
      <c r="AY978" s="824"/>
      <c r="AZ978" s="824"/>
    </row>
    <row r="979" spans="6:52" s="794" customFormat="1" ht="12">
      <c r="F979" s="795"/>
      <c r="G979" s="795"/>
      <c r="H979" s="795"/>
      <c r="I979" s="795"/>
      <c r="L979" s="795"/>
      <c r="M979" s="824"/>
      <c r="N979" s="800"/>
      <c r="O979" s="800"/>
      <c r="P979" s="800"/>
      <c r="Q979" s="800"/>
      <c r="R979" s="800"/>
      <c r="S979" s="801"/>
      <c r="T979" s="801"/>
      <c r="U979" s="801"/>
      <c r="V979" s="801"/>
      <c r="W979" s="801"/>
      <c r="X979" s="801"/>
      <c r="Y979" s="801"/>
      <c r="Z979" s="801"/>
      <c r="AA979" s="801"/>
      <c r="AB979" s="801"/>
      <c r="AC979" s="824"/>
      <c r="AD979" s="824"/>
      <c r="AE979" s="824"/>
      <c r="AF979" s="824"/>
      <c r="AG979" s="824"/>
      <c r="AH979" s="824"/>
      <c r="AI979" s="824"/>
      <c r="AJ979" s="824"/>
      <c r="AK979" s="824"/>
      <c r="AL979" s="824"/>
      <c r="AM979" s="824"/>
      <c r="AN979" s="824"/>
      <c r="AO979" s="824"/>
      <c r="AP979" s="824"/>
      <c r="AQ979" s="824"/>
      <c r="AR979" s="824"/>
      <c r="AS979" s="824"/>
      <c r="AT979" s="824"/>
      <c r="AU979" s="824"/>
      <c r="AV979" s="824"/>
      <c r="AW979" s="824"/>
      <c r="AX979" s="824"/>
      <c r="AY979" s="824"/>
      <c r="AZ979" s="824"/>
    </row>
    <row r="980" spans="6:52" s="794" customFormat="1" ht="12">
      <c r="F980" s="795"/>
      <c r="G980" s="795"/>
      <c r="H980" s="795"/>
      <c r="I980" s="795"/>
      <c r="L980" s="795"/>
      <c r="M980" s="824"/>
      <c r="N980" s="800"/>
      <c r="O980" s="800"/>
      <c r="P980" s="800"/>
      <c r="Q980" s="800"/>
      <c r="R980" s="800"/>
      <c r="S980" s="801"/>
      <c r="T980" s="801"/>
      <c r="U980" s="801"/>
      <c r="V980" s="801"/>
      <c r="W980" s="801"/>
      <c r="X980" s="801"/>
      <c r="Y980" s="801"/>
      <c r="Z980" s="801"/>
      <c r="AA980" s="801"/>
      <c r="AB980" s="801"/>
      <c r="AC980" s="824"/>
      <c r="AD980" s="824"/>
      <c r="AE980" s="824"/>
      <c r="AF980" s="824"/>
      <c r="AG980" s="824"/>
      <c r="AH980" s="824"/>
      <c r="AI980" s="824"/>
      <c r="AJ980" s="824"/>
      <c r="AK980" s="824"/>
      <c r="AL980" s="824"/>
      <c r="AM980" s="824"/>
      <c r="AN980" s="824"/>
      <c r="AO980" s="824"/>
      <c r="AP980" s="824"/>
      <c r="AQ980" s="824"/>
      <c r="AR980" s="824"/>
      <c r="AS980" s="824"/>
      <c r="AT980" s="824"/>
      <c r="AU980" s="824"/>
      <c r="AV980" s="824"/>
      <c r="AW980" s="824"/>
      <c r="AX980" s="824"/>
      <c r="AY980" s="824"/>
      <c r="AZ980" s="824"/>
    </row>
    <row r="981" spans="6:52" s="794" customFormat="1" ht="12">
      <c r="F981" s="795"/>
      <c r="G981" s="795"/>
      <c r="H981" s="795"/>
      <c r="I981" s="795"/>
      <c r="L981" s="795"/>
      <c r="M981" s="824"/>
      <c r="N981" s="800"/>
      <c r="O981" s="800"/>
      <c r="P981" s="800"/>
      <c r="Q981" s="800"/>
      <c r="R981" s="800"/>
      <c r="S981" s="801"/>
      <c r="T981" s="801"/>
      <c r="U981" s="801"/>
      <c r="V981" s="801"/>
      <c r="W981" s="801"/>
      <c r="X981" s="801"/>
      <c r="Y981" s="801"/>
      <c r="Z981" s="801"/>
      <c r="AA981" s="801"/>
      <c r="AB981" s="801"/>
      <c r="AC981" s="824"/>
      <c r="AD981" s="824"/>
      <c r="AE981" s="824"/>
      <c r="AF981" s="824"/>
      <c r="AG981" s="824"/>
      <c r="AH981" s="824"/>
      <c r="AI981" s="824"/>
      <c r="AJ981" s="824"/>
      <c r="AK981" s="824"/>
      <c r="AL981" s="824"/>
      <c r="AM981" s="824"/>
      <c r="AN981" s="824"/>
      <c r="AO981" s="824"/>
      <c r="AP981" s="824"/>
      <c r="AQ981" s="824"/>
      <c r="AR981" s="824"/>
      <c r="AS981" s="824"/>
      <c r="AT981" s="824"/>
      <c r="AU981" s="824"/>
      <c r="AV981" s="824"/>
      <c r="AW981" s="824"/>
      <c r="AX981" s="824"/>
      <c r="AY981" s="824"/>
      <c r="AZ981" s="824"/>
    </row>
    <row r="982" spans="6:52" s="794" customFormat="1" ht="12">
      <c r="F982" s="795"/>
      <c r="G982" s="795"/>
      <c r="H982" s="795"/>
      <c r="I982" s="795"/>
      <c r="L982" s="795"/>
      <c r="M982" s="824"/>
      <c r="N982" s="800"/>
      <c r="O982" s="800"/>
      <c r="P982" s="800"/>
      <c r="Q982" s="800"/>
      <c r="R982" s="800"/>
      <c r="S982" s="801"/>
      <c r="T982" s="801"/>
      <c r="U982" s="801"/>
      <c r="V982" s="801"/>
      <c r="W982" s="801"/>
      <c r="X982" s="801"/>
      <c r="Y982" s="801"/>
      <c r="Z982" s="801"/>
      <c r="AA982" s="801"/>
      <c r="AB982" s="801"/>
      <c r="AC982" s="824"/>
      <c r="AD982" s="824"/>
      <c r="AE982" s="824"/>
      <c r="AF982" s="824"/>
      <c r="AG982" s="824"/>
      <c r="AH982" s="824"/>
      <c r="AI982" s="824"/>
      <c r="AJ982" s="824"/>
      <c r="AK982" s="824"/>
      <c r="AL982" s="824"/>
      <c r="AM982" s="824"/>
      <c r="AN982" s="824"/>
      <c r="AO982" s="824"/>
      <c r="AP982" s="824"/>
      <c r="AQ982" s="824"/>
      <c r="AR982" s="824"/>
      <c r="AS982" s="824"/>
      <c r="AT982" s="824"/>
      <c r="AU982" s="824"/>
      <c r="AV982" s="824"/>
      <c r="AW982" s="824"/>
      <c r="AX982" s="824"/>
      <c r="AY982" s="824"/>
      <c r="AZ982" s="824"/>
    </row>
    <row r="983" spans="6:52" s="794" customFormat="1" ht="12">
      <c r="F983" s="795"/>
      <c r="G983" s="795"/>
      <c r="H983" s="795"/>
      <c r="I983" s="795"/>
      <c r="L983" s="795"/>
      <c r="M983" s="824"/>
      <c r="N983" s="800"/>
      <c r="O983" s="800"/>
      <c r="P983" s="800"/>
      <c r="Q983" s="800"/>
      <c r="R983" s="800"/>
      <c r="S983" s="801"/>
      <c r="T983" s="801"/>
      <c r="U983" s="801"/>
      <c r="V983" s="801"/>
      <c r="W983" s="801"/>
      <c r="X983" s="801"/>
      <c r="Y983" s="801"/>
      <c r="Z983" s="801"/>
      <c r="AA983" s="801"/>
      <c r="AB983" s="801"/>
      <c r="AC983" s="824"/>
      <c r="AD983" s="824"/>
      <c r="AE983" s="824"/>
      <c r="AF983" s="824"/>
      <c r="AG983" s="824"/>
      <c r="AH983" s="824"/>
      <c r="AI983" s="824"/>
      <c r="AJ983" s="824"/>
      <c r="AK983" s="824"/>
      <c r="AL983" s="824"/>
      <c r="AM983" s="824"/>
      <c r="AN983" s="824"/>
      <c r="AO983" s="824"/>
      <c r="AP983" s="824"/>
      <c r="AQ983" s="824"/>
      <c r="AR983" s="824"/>
      <c r="AS983" s="824"/>
      <c r="AT983" s="824"/>
      <c r="AU983" s="824"/>
      <c r="AV983" s="824"/>
      <c r="AW983" s="824"/>
      <c r="AX983" s="824"/>
      <c r="AY983" s="824"/>
      <c r="AZ983" s="824"/>
    </row>
    <row r="984" spans="6:52" s="794" customFormat="1" ht="12">
      <c r="F984" s="795"/>
      <c r="G984" s="795"/>
      <c r="H984" s="795"/>
      <c r="I984" s="795"/>
      <c r="L984" s="795"/>
      <c r="M984" s="824"/>
      <c r="N984" s="800"/>
      <c r="O984" s="800"/>
      <c r="P984" s="800"/>
      <c r="Q984" s="800"/>
      <c r="R984" s="800"/>
      <c r="S984" s="801"/>
      <c r="T984" s="801"/>
      <c r="U984" s="801"/>
      <c r="V984" s="801"/>
      <c r="W984" s="801"/>
      <c r="X984" s="801"/>
      <c r="Y984" s="801"/>
      <c r="Z984" s="801"/>
      <c r="AA984" s="801"/>
      <c r="AB984" s="801"/>
      <c r="AC984" s="824"/>
      <c r="AD984" s="824"/>
      <c r="AE984" s="824"/>
      <c r="AF984" s="824"/>
      <c r="AG984" s="824"/>
      <c r="AH984" s="824"/>
      <c r="AI984" s="824"/>
      <c r="AJ984" s="824"/>
      <c r="AK984" s="824"/>
      <c r="AL984" s="824"/>
      <c r="AM984" s="824"/>
      <c r="AN984" s="824"/>
      <c r="AO984" s="824"/>
      <c r="AP984" s="824"/>
      <c r="AQ984" s="824"/>
      <c r="AR984" s="824"/>
      <c r="AS984" s="824"/>
      <c r="AT984" s="824"/>
      <c r="AU984" s="824"/>
      <c r="AV984" s="824"/>
      <c r="AW984" s="824"/>
      <c r="AX984" s="824"/>
      <c r="AY984" s="824"/>
      <c r="AZ984" s="824"/>
    </row>
    <row r="985" spans="6:52" s="794" customFormat="1" ht="12">
      <c r="F985" s="795"/>
      <c r="G985" s="795"/>
      <c r="H985" s="795"/>
      <c r="I985" s="795"/>
      <c r="L985" s="795"/>
      <c r="M985" s="824"/>
      <c r="N985" s="800"/>
      <c r="O985" s="800"/>
      <c r="P985" s="800"/>
      <c r="Q985" s="800"/>
      <c r="R985" s="800"/>
      <c r="S985" s="801"/>
      <c r="T985" s="801"/>
      <c r="U985" s="801"/>
      <c r="V985" s="801"/>
      <c r="W985" s="801"/>
      <c r="X985" s="801"/>
      <c r="Y985" s="801"/>
      <c r="Z985" s="801"/>
      <c r="AA985" s="801"/>
      <c r="AB985" s="801"/>
      <c r="AC985" s="824"/>
      <c r="AD985" s="824"/>
      <c r="AE985" s="824"/>
      <c r="AF985" s="824"/>
      <c r="AG985" s="824"/>
      <c r="AH985" s="824"/>
      <c r="AI985" s="824"/>
      <c r="AJ985" s="824"/>
      <c r="AK985" s="824"/>
      <c r="AL985" s="824"/>
      <c r="AM985" s="824"/>
      <c r="AN985" s="824"/>
      <c r="AO985" s="824"/>
      <c r="AP985" s="824"/>
      <c r="AQ985" s="824"/>
      <c r="AR985" s="824"/>
      <c r="AS985" s="824"/>
      <c r="AT985" s="824"/>
      <c r="AU985" s="824"/>
      <c r="AV985" s="824"/>
      <c r="AW985" s="824"/>
      <c r="AX985" s="824"/>
      <c r="AY985" s="824"/>
      <c r="AZ985" s="824"/>
    </row>
    <row r="986" spans="6:52" s="794" customFormat="1" ht="12">
      <c r="F986" s="795"/>
      <c r="G986" s="795"/>
      <c r="H986" s="795"/>
      <c r="I986" s="795"/>
      <c r="L986" s="795"/>
      <c r="M986" s="824"/>
      <c r="N986" s="800"/>
      <c r="O986" s="800"/>
      <c r="P986" s="800"/>
      <c r="Q986" s="800"/>
      <c r="R986" s="800"/>
      <c r="S986" s="801"/>
      <c r="T986" s="801"/>
      <c r="U986" s="801"/>
      <c r="V986" s="801"/>
      <c r="W986" s="801"/>
      <c r="X986" s="801"/>
      <c r="Y986" s="801"/>
      <c r="Z986" s="801"/>
      <c r="AA986" s="801"/>
      <c r="AB986" s="801"/>
      <c r="AC986" s="824"/>
      <c r="AD986" s="824"/>
      <c r="AE986" s="824"/>
      <c r="AF986" s="824"/>
      <c r="AG986" s="824"/>
      <c r="AH986" s="824"/>
      <c r="AI986" s="824"/>
      <c r="AJ986" s="824"/>
      <c r="AK986" s="824"/>
      <c r="AL986" s="824"/>
      <c r="AM986" s="824"/>
      <c r="AN986" s="824"/>
      <c r="AO986" s="824"/>
      <c r="AP986" s="824"/>
      <c r="AQ986" s="824"/>
      <c r="AR986" s="824"/>
      <c r="AS986" s="824"/>
      <c r="AT986" s="824"/>
      <c r="AU986" s="824"/>
      <c r="AV986" s="824"/>
      <c r="AW986" s="824"/>
      <c r="AX986" s="824"/>
      <c r="AY986" s="824"/>
      <c r="AZ986" s="824"/>
    </row>
    <row r="987" spans="6:52" s="794" customFormat="1" ht="12">
      <c r="F987" s="795"/>
      <c r="G987" s="795"/>
      <c r="H987" s="795"/>
      <c r="I987" s="795"/>
      <c r="L987" s="795"/>
      <c r="M987" s="824"/>
      <c r="N987" s="800"/>
      <c r="O987" s="800"/>
      <c r="P987" s="800"/>
      <c r="Q987" s="800"/>
      <c r="R987" s="800"/>
      <c r="S987" s="801"/>
      <c r="T987" s="801"/>
      <c r="U987" s="801"/>
      <c r="V987" s="801"/>
      <c r="W987" s="801"/>
      <c r="X987" s="801"/>
      <c r="Y987" s="801"/>
      <c r="Z987" s="801"/>
      <c r="AA987" s="801"/>
      <c r="AB987" s="801"/>
      <c r="AC987" s="824"/>
      <c r="AD987" s="824"/>
      <c r="AE987" s="824"/>
      <c r="AF987" s="824"/>
      <c r="AG987" s="824"/>
      <c r="AH987" s="824"/>
      <c r="AI987" s="824"/>
      <c r="AJ987" s="824"/>
      <c r="AK987" s="824"/>
      <c r="AL987" s="824"/>
      <c r="AM987" s="824"/>
      <c r="AN987" s="824"/>
      <c r="AO987" s="824"/>
      <c r="AP987" s="824"/>
      <c r="AQ987" s="824"/>
      <c r="AR987" s="824"/>
      <c r="AS987" s="824"/>
      <c r="AT987" s="824"/>
      <c r="AU987" s="824"/>
      <c r="AV987" s="824"/>
      <c r="AW987" s="824"/>
      <c r="AX987" s="824"/>
      <c r="AY987" s="824"/>
      <c r="AZ987" s="824"/>
    </row>
    <row r="988" spans="6:52" s="794" customFormat="1" ht="12">
      <c r="F988" s="795"/>
      <c r="G988" s="795"/>
      <c r="H988" s="795"/>
      <c r="I988" s="795"/>
      <c r="L988" s="795"/>
      <c r="M988" s="824"/>
      <c r="N988" s="800"/>
      <c r="O988" s="800"/>
      <c r="P988" s="800"/>
      <c r="Q988" s="800"/>
      <c r="R988" s="800"/>
      <c r="S988" s="801"/>
      <c r="T988" s="801"/>
      <c r="U988" s="801"/>
      <c r="V988" s="801"/>
      <c r="W988" s="801"/>
      <c r="X988" s="801"/>
      <c r="Y988" s="801"/>
      <c r="Z988" s="801"/>
      <c r="AA988" s="801"/>
      <c r="AB988" s="801"/>
      <c r="AC988" s="824"/>
      <c r="AD988" s="824"/>
      <c r="AE988" s="824"/>
      <c r="AF988" s="824"/>
      <c r="AG988" s="824"/>
      <c r="AH988" s="824"/>
      <c r="AI988" s="824"/>
      <c r="AJ988" s="824"/>
      <c r="AK988" s="824"/>
      <c r="AL988" s="824"/>
      <c r="AM988" s="824"/>
      <c r="AN988" s="824"/>
      <c r="AO988" s="824"/>
      <c r="AP988" s="824"/>
      <c r="AQ988" s="824"/>
      <c r="AR988" s="824"/>
      <c r="AS988" s="824"/>
      <c r="AT988" s="824"/>
      <c r="AU988" s="824"/>
      <c r="AV988" s="824"/>
      <c r="AW988" s="824"/>
      <c r="AX988" s="824"/>
      <c r="AY988" s="824"/>
      <c r="AZ988" s="824"/>
    </row>
    <row r="989" spans="6:52" s="794" customFormat="1" ht="12">
      <c r="F989" s="795"/>
      <c r="G989" s="795"/>
      <c r="H989" s="795"/>
      <c r="I989" s="795"/>
      <c r="L989" s="795"/>
      <c r="M989" s="824"/>
      <c r="N989" s="800"/>
      <c r="O989" s="800"/>
      <c r="P989" s="800"/>
      <c r="Q989" s="800"/>
      <c r="R989" s="800"/>
      <c r="S989" s="801"/>
      <c r="T989" s="801"/>
      <c r="U989" s="801"/>
      <c r="V989" s="801"/>
      <c r="W989" s="801"/>
      <c r="X989" s="801"/>
      <c r="Y989" s="801"/>
      <c r="Z989" s="801"/>
      <c r="AA989" s="801"/>
      <c r="AB989" s="801"/>
      <c r="AC989" s="824"/>
      <c r="AD989" s="824"/>
      <c r="AE989" s="824"/>
      <c r="AF989" s="824"/>
      <c r="AG989" s="824"/>
      <c r="AH989" s="824"/>
      <c r="AI989" s="824"/>
      <c r="AJ989" s="824"/>
      <c r="AK989" s="824"/>
      <c r="AL989" s="824"/>
      <c r="AM989" s="824"/>
      <c r="AN989" s="824"/>
      <c r="AO989" s="824"/>
      <c r="AP989" s="824"/>
      <c r="AQ989" s="824"/>
      <c r="AR989" s="824"/>
      <c r="AS989" s="824"/>
      <c r="AT989" s="824"/>
      <c r="AU989" s="824"/>
      <c r="AV989" s="824"/>
      <c r="AW989" s="824"/>
      <c r="AX989" s="824"/>
      <c r="AY989" s="824"/>
      <c r="AZ989" s="824"/>
    </row>
    <row r="990" spans="6:52" s="794" customFormat="1" ht="12">
      <c r="F990" s="795"/>
      <c r="G990" s="795"/>
      <c r="H990" s="795"/>
      <c r="I990" s="795"/>
      <c r="L990" s="795"/>
      <c r="M990" s="824"/>
      <c r="N990" s="800"/>
      <c r="O990" s="800"/>
      <c r="P990" s="800"/>
      <c r="Q990" s="800"/>
      <c r="R990" s="800"/>
      <c r="S990" s="801"/>
      <c r="T990" s="801"/>
      <c r="U990" s="801"/>
      <c r="V990" s="801"/>
      <c r="W990" s="801"/>
      <c r="X990" s="801"/>
      <c r="Y990" s="801"/>
      <c r="Z990" s="801"/>
      <c r="AA990" s="801"/>
      <c r="AB990" s="801"/>
      <c r="AC990" s="824"/>
      <c r="AD990" s="824"/>
      <c r="AE990" s="824"/>
      <c r="AF990" s="824"/>
      <c r="AG990" s="824"/>
      <c r="AH990" s="824"/>
      <c r="AI990" s="824"/>
      <c r="AJ990" s="824"/>
      <c r="AK990" s="824"/>
      <c r="AL990" s="824"/>
      <c r="AM990" s="824"/>
      <c r="AN990" s="824"/>
      <c r="AO990" s="824"/>
      <c r="AP990" s="824"/>
      <c r="AQ990" s="824"/>
      <c r="AR990" s="824"/>
      <c r="AS990" s="824"/>
      <c r="AT990" s="824"/>
      <c r="AU990" s="824"/>
      <c r="AV990" s="824"/>
      <c r="AW990" s="824"/>
      <c r="AX990" s="824"/>
      <c r="AY990" s="824"/>
      <c r="AZ990" s="824"/>
    </row>
    <row r="991" spans="6:52" s="794" customFormat="1" ht="12">
      <c r="F991" s="795"/>
      <c r="G991" s="795"/>
      <c r="H991" s="795"/>
      <c r="I991" s="795"/>
      <c r="L991" s="795"/>
      <c r="M991" s="824"/>
      <c r="N991" s="800"/>
      <c r="O991" s="800"/>
      <c r="P991" s="800"/>
      <c r="Q991" s="800"/>
      <c r="R991" s="800"/>
      <c r="S991" s="801"/>
      <c r="T991" s="801"/>
      <c r="U991" s="801"/>
      <c r="V991" s="801"/>
      <c r="W991" s="801"/>
      <c r="X991" s="801"/>
      <c r="Y991" s="801"/>
      <c r="Z991" s="801"/>
      <c r="AA991" s="801"/>
      <c r="AB991" s="801"/>
      <c r="AC991" s="824"/>
      <c r="AD991" s="824"/>
      <c r="AE991" s="824"/>
      <c r="AF991" s="824"/>
      <c r="AG991" s="824"/>
      <c r="AH991" s="824"/>
      <c r="AI991" s="824"/>
      <c r="AJ991" s="824"/>
      <c r="AK991" s="824"/>
      <c r="AL991" s="824"/>
      <c r="AM991" s="824"/>
      <c r="AN991" s="824"/>
      <c r="AO991" s="824"/>
      <c r="AP991" s="824"/>
      <c r="AQ991" s="824"/>
      <c r="AR991" s="824"/>
      <c r="AS991" s="824"/>
      <c r="AT991" s="824"/>
      <c r="AU991" s="824"/>
      <c r="AV991" s="824"/>
      <c r="AW991" s="824"/>
      <c r="AX991" s="824"/>
      <c r="AY991" s="824"/>
      <c r="AZ991" s="824"/>
    </row>
    <row r="992" spans="6:52" s="794" customFormat="1" ht="12">
      <c r="F992" s="795"/>
      <c r="G992" s="795"/>
      <c r="H992" s="795"/>
      <c r="I992" s="795"/>
      <c r="L992" s="795"/>
      <c r="M992" s="824"/>
      <c r="N992" s="800"/>
      <c r="O992" s="800"/>
      <c r="P992" s="800"/>
      <c r="Q992" s="800"/>
      <c r="R992" s="800"/>
      <c r="S992" s="801"/>
      <c r="T992" s="801"/>
      <c r="U992" s="801"/>
      <c r="V992" s="801"/>
      <c r="W992" s="801"/>
      <c r="X992" s="801"/>
      <c r="Y992" s="801"/>
      <c r="Z992" s="801"/>
      <c r="AA992" s="801"/>
      <c r="AB992" s="801"/>
      <c r="AC992" s="824"/>
      <c r="AD992" s="824"/>
      <c r="AE992" s="824"/>
      <c r="AF992" s="824"/>
      <c r="AG992" s="824"/>
      <c r="AH992" s="824"/>
      <c r="AI992" s="824"/>
      <c r="AJ992" s="824"/>
      <c r="AK992" s="824"/>
      <c r="AL992" s="824"/>
      <c r="AM992" s="824"/>
      <c r="AN992" s="824"/>
      <c r="AO992" s="824"/>
      <c r="AP992" s="824"/>
      <c r="AQ992" s="824"/>
      <c r="AR992" s="824"/>
      <c r="AS992" s="824"/>
      <c r="AT992" s="824"/>
      <c r="AU992" s="824"/>
      <c r="AV992" s="824"/>
      <c r="AW992" s="824"/>
      <c r="AX992" s="824"/>
      <c r="AY992" s="824"/>
      <c r="AZ992" s="824"/>
    </row>
    <row r="993" spans="6:52" s="794" customFormat="1" ht="12">
      <c r="F993" s="795"/>
      <c r="G993" s="795"/>
      <c r="H993" s="795"/>
      <c r="I993" s="795"/>
      <c r="L993" s="795"/>
      <c r="M993" s="824"/>
      <c r="N993" s="800"/>
      <c r="O993" s="800"/>
      <c r="P993" s="800"/>
      <c r="Q993" s="800"/>
      <c r="R993" s="800"/>
      <c r="S993" s="801"/>
      <c r="T993" s="801"/>
      <c r="U993" s="801"/>
      <c r="V993" s="801"/>
      <c r="W993" s="801"/>
      <c r="X993" s="801"/>
      <c r="Y993" s="801"/>
      <c r="Z993" s="801"/>
      <c r="AA993" s="801"/>
      <c r="AB993" s="801"/>
      <c r="AC993" s="824"/>
      <c r="AD993" s="824"/>
      <c r="AE993" s="824"/>
      <c r="AF993" s="824"/>
      <c r="AG993" s="824"/>
      <c r="AH993" s="824"/>
      <c r="AI993" s="824"/>
      <c r="AJ993" s="824"/>
      <c r="AK993" s="824"/>
      <c r="AL993" s="824"/>
      <c r="AM993" s="824"/>
      <c r="AN993" s="824"/>
      <c r="AO993" s="824"/>
      <c r="AP993" s="824"/>
      <c r="AQ993" s="824"/>
      <c r="AR993" s="824"/>
      <c r="AS993" s="824"/>
      <c r="AT993" s="824"/>
      <c r="AU993" s="824"/>
      <c r="AV993" s="824"/>
      <c r="AW993" s="824"/>
      <c r="AX993" s="824"/>
      <c r="AY993" s="824"/>
      <c r="AZ993" s="824"/>
    </row>
    <row r="994" spans="6:52" s="794" customFormat="1" ht="12">
      <c r="F994" s="795"/>
      <c r="G994" s="795"/>
      <c r="H994" s="795"/>
      <c r="I994" s="795"/>
      <c r="L994" s="795"/>
      <c r="M994" s="824"/>
      <c r="N994" s="800"/>
      <c r="O994" s="800"/>
      <c r="P994" s="800"/>
      <c r="Q994" s="800"/>
      <c r="R994" s="800"/>
      <c r="S994" s="801"/>
      <c r="T994" s="801"/>
      <c r="U994" s="801"/>
      <c r="V994" s="801"/>
      <c r="W994" s="801"/>
      <c r="X994" s="801"/>
      <c r="Y994" s="801"/>
      <c r="Z994" s="801"/>
      <c r="AA994" s="801"/>
      <c r="AB994" s="801"/>
      <c r="AC994" s="824"/>
      <c r="AD994" s="824"/>
      <c r="AE994" s="824"/>
      <c r="AF994" s="824"/>
      <c r="AG994" s="824"/>
      <c r="AH994" s="824"/>
      <c r="AI994" s="824"/>
      <c r="AJ994" s="824"/>
      <c r="AK994" s="824"/>
      <c r="AL994" s="824"/>
      <c r="AM994" s="824"/>
      <c r="AN994" s="824"/>
      <c r="AO994" s="824"/>
      <c r="AP994" s="824"/>
      <c r="AQ994" s="824"/>
      <c r="AR994" s="824"/>
      <c r="AS994" s="824"/>
      <c r="AT994" s="824"/>
      <c r="AU994" s="824"/>
      <c r="AV994" s="824"/>
      <c r="AW994" s="824"/>
      <c r="AX994" s="824"/>
      <c r="AY994" s="824"/>
      <c r="AZ994" s="824"/>
    </row>
    <row r="995" spans="6:52" s="794" customFormat="1" ht="12">
      <c r="F995" s="795"/>
      <c r="G995" s="795"/>
      <c r="H995" s="795"/>
      <c r="I995" s="795"/>
      <c r="L995" s="795"/>
      <c r="M995" s="824"/>
      <c r="N995" s="800"/>
      <c r="O995" s="800"/>
      <c r="P995" s="800"/>
      <c r="Q995" s="800"/>
      <c r="R995" s="800"/>
      <c r="S995" s="801"/>
      <c r="T995" s="801"/>
      <c r="U995" s="801"/>
      <c r="V995" s="801"/>
      <c r="W995" s="801"/>
      <c r="X995" s="801"/>
      <c r="Y995" s="801"/>
      <c r="Z995" s="801"/>
      <c r="AA995" s="801"/>
      <c r="AB995" s="801"/>
      <c r="AC995" s="824"/>
      <c r="AD995" s="824"/>
      <c r="AE995" s="824"/>
      <c r="AF995" s="824"/>
      <c r="AG995" s="824"/>
      <c r="AH995" s="824"/>
      <c r="AI995" s="824"/>
      <c r="AJ995" s="824"/>
      <c r="AK995" s="824"/>
      <c r="AL995" s="824"/>
      <c r="AM995" s="824"/>
      <c r="AN995" s="824"/>
      <c r="AO995" s="824"/>
      <c r="AP995" s="824"/>
      <c r="AQ995" s="824"/>
      <c r="AR995" s="824"/>
      <c r="AS995" s="824"/>
      <c r="AT995" s="824"/>
      <c r="AU995" s="824"/>
      <c r="AV995" s="824"/>
      <c r="AW995" s="824"/>
      <c r="AX995" s="824"/>
      <c r="AY995" s="824"/>
      <c r="AZ995" s="824"/>
    </row>
    <row r="996" spans="6:52" s="794" customFormat="1" ht="12">
      <c r="F996" s="795"/>
      <c r="G996" s="795"/>
      <c r="H996" s="795"/>
      <c r="I996" s="795"/>
      <c r="L996" s="795"/>
      <c r="M996" s="824"/>
      <c r="N996" s="800"/>
      <c r="O996" s="800"/>
      <c r="P996" s="800"/>
      <c r="Q996" s="800"/>
      <c r="R996" s="800"/>
      <c r="S996" s="801"/>
      <c r="T996" s="801"/>
      <c r="U996" s="801"/>
      <c r="V996" s="801"/>
      <c r="W996" s="801"/>
      <c r="X996" s="801"/>
      <c r="Y996" s="801"/>
      <c r="Z996" s="801"/>
      <c r="AA996" s="801"/>
      <c r="AB996" s="801"/>
      <c r="AC996" s="824"/>
      <c r="AD996" s="824"/>
      <c r="AE996" s="824"/>
      <c r="AF996" s="824"/>
      <c r="AG996" s="824"/>
      <c r="AH996" s="824"/>
      <c r="AI996" s="824"/>
      <c r="AJ996" s="824"/>
      <c r="AK996" s="824"/>
      <c r="AL996" s="824"/>
      <c r="AM996" s="824"/>
      <c r="AN996" s="824"/>
      <c r="AO996" s="824"/>
      <c r="AP996" s="824"/>
      <c r="AQ996" s="824"/>
      <c r="AR996" s="824"/>
      <c r="AS996" s="824"/>
      <c r="AT996" s="824"/>
      <c r="AU996" s="824"/>
      <c r="AV996" s="824"/>
      <c r="AW996" s="824"/>
      <c r="AX996" s="824"/>
      <c r="AY996" s="824"/>
      <c r="AZ996" s="824"/>
    </row>
    <row r="997" spans="6:52" s="794" customFormat="1" ht="12">
      <c r="F997" s="795"/>
      <c r="G997" s="795"/>
      <c r="H997" s="795"/>
      <c r="I997" s="795"/>
      <c r="L997" s="795"/>
      <c r="M997" s="824"/>
      <c r="N997" s="800"/>
      <c r="O997" s="800"/>
      <c r="P997" s="800"/>
      <c r="Q997" s="800"/>
      <c r="R997" s="800"/>
      <c r="S997" s="801"/>
      <c r="T997" s="801"/>
      <c r="U997" s="801"/>
      <c r="V997" s="801"/>
      <c r="W997" s="801"/>
      <c r="X997" s="801"/>
      <c r="Y997" s="801"/>
      <c r="Z997" s="801"/>
      <c r="AA997" s="801"/>
      <c r="AB997" s="801"/>
      <c r="AC997" s="824"/>
      <c r="AD997" s="824"/>
      <c r="AE997" s="824"/>
      <c r="AF997" s="824"/>
      <c r="AG997" s="824"/>
      <c r="AH997" s="824"/>
      <c r="AI997" s="824"/>
      <c r="AJ997" s="824"/>
      <c r="AK997" s="824"/>
      <c r="AL997" s="824"/>
      <c r="AM997" s="824"/>
      <c r="AN997" s="824"/>
      <c r="AO997" s="824"/>
      <c r="AP997" s="824"/>
      <c r="AQ997" s="824"/>
      <c r="AR997" s="824"/>
      <c r="AS997" s="824"/>
      <c r="AT997" s="824"/>
      <c r="AU997" s="824"/>
      <c r="AV997" s="824"/>
      <c r="AW997" s="824"/>
      <c r="AX997" s="824"/>
      <c r="AY997" s="824"/>
      <c r="AZ997" s="824"/>
    </row>
    <row r="998" spans="6:52" s="794" customFormat="1" ht="12">
      <c r="F998" s="795"/>
      <c r="G998" s="795"/>
      <c r="H998" s="795"/>
      <c r="I998" s="795"/>
      <c r="L998" s="795"/>
      <c r="M998" s="824"/>
      <c r="N998" s="800"/>
      <c r="O998" s="800"/>
      <c r="P998" s="800"/>
      <c r="Q998" s="800"/>
      <c r="R998" s="800"/>
      <c r="S998" s="801"/>
      <c r="T998" s="801"/>
      <c r="U998" s="801"/>
      <c r="V998" s="801"/>
      <c r="W998" s="801"/>
      <c r="X998" s="801"/>
      <c r="Y998" s="801"/>
      <c r="Z998" s="801"/>
      <c r="AA998" s="801"/>
      <c r="AB998" s="801"/>
      <c r="AC998" s="824"/>
      <c r="AD998" s="824"/>
      <c r="AE998" s="824"/>
      <c r="AF998" s="824"/>
      <c r="AG998" s="824"/>
      <c r="AH998" s="824"/>
      <c r="AI998" s="824"/>
      <c r="AJ998" s="824"/>
      <c r="AK998" s="824"/>
      <c r="AL998" s="824"/>
      <c r="AM998" s="824"/>
      <c r="AN998" s="824"/>
      <c r="AO998" s="824"/>
      <c r="AP998" s="824"/>
      <c r="AQ998" s="824"/>
      <c r="AR998" s="824"/>
      <c r="AS998" s="824"/>
      <c r="AT998" s="824"/>
      <c r="AU998" s="824"/>
      <c r="AV998" s="824"/>
      <c r="AW998" s="824"/>
      <c r="AX998" s="824"/>
      <c r="AY998" s="824"/>
      <c r="AZ998" s="824"/>
    </row>
    <row r="999" spans="6:52" s="794" customFormat="1" ht="12">
      <c r="F999" s="795"/>
      <c r="G999" s="795"/>
      <c r="H999" s="795"/>
      <c r="I999" s="795"/>
      <c r="L999" s="795"/>
      <c r="M999" s="824"/>
      <c r="N999" s="800"/>
      <c r="O999" s="800"/>
      <c r="P999" s="800"/>
      <c r="Q999" s="800"/>
      <c r="R999" s="800"/>
      <c r="S999" s="801"/>
      <c r="T999" s="801"/>
      <c r="U999" s="801"/>
      <c r="V999" s="801"/>
      <c r="W999" s="801"/>
      <c r="X999" s="801"/>
      <c r="Y999" s="801"/>
      <c r="Z999" s="801"/>
      <c r="AA999" s="801"/>
      <c r="AB999" s="801"/>
      <c r="AC999" s="824"/>
      <c r="AD999" s="824"/>
      <c r="AE999" s="824"/>
      <c r="AF999" s="824"/>
      <c r="AG999" s="824"/>
      <c r="AH999" s="824"/>
      <c r="AI999" s="824"/>
      <c r="AJ999" s="824"/>
      <c r="AK999" s="824"/>
      <c r="AL999" s="824"/>
      <c r="AM999" s="824"/>
      <c r="AN999" s="824"/>
      <c r="AO999" s="824"/>
      <c r="AP999" s="824"/>
      <c r="AQ999" s="824"/>
      <c r="AR999" s="824"/>
      <c r="AS999" s="824"/>
      <c r="AT999" s="824"/>
      <c r="AU999" s="824"/>
      <c r="AV999" s="824"/>
      <c r="AW999" s="824"/>
      <c r="AX999" s="824"/>
      <c r="AY999" s="824"/>
      <c r="AZ999" s="824"/>
    </row>
    <row r="1000" spans="6:52" s="794" customFormat="1" ht="12">
      <c r="F1000" s="795"/>
      <c r="G1000" s="795"/>
      <c r="H1000" s="795"/>
      <c r="I1000" s="795"/>
      <c r="L1000" s="795"/>
      <c r="M1000" s="824"/>
      <c r="N1000" s="800"/>
      <c r="O1000" s="800"/>
      <c r="P1000" s="800"/>
      <c r="Q1000" s="800"/>
      <c r="R1000" s="800"/>
      <c r="S1000" s="801"/>
      <c r="T1000" s="801"/>
      <c r="U1000" s="801"/>
      <c r="V1000" s="801"/>
      <c r="W1000" s="801"/>
      <c r="X1000" s="801"/>
      <c r="Y1000" s="801"/>
      <c r="Z1000" s="801"/>
      <c r="AA1000" s="801"/>
      <c r="AB1000" s="801"/>
      <c r="AC1000" s="824"/>
      <c r="AD1000" s="824"/>
      <c r="AE1000" s="824"/>
      <c r="AF1000" s="824"/>
      <c r="AG1000" s="824"/>
      <c r="AH1000" s="824"/>
      <c r="AI1000" s="824"/>
      <c r="AJ1000" s="824"/>
      <c r="AK1000" s="824"/>
      <c r="AL1000" s="824"/>
      <c r="AM1000" s="824"/>
      <c r="AN1000" s="824"/>
      <c r="AO1000" s="824"/>
      <c r="AP1000" s="824"/>
      <c r="AQ1000" s="824"/>
      <c r="AR1000" s="824"/>
      <c r="AS1000" s="824"/>
      <c r="AT1000" s="824"/>
      <c r="AU1000" s="824"/>
      <c r="AV1000" s="824"/>
      <c r="AW1000" s="824"/>
      <c r="AX1000" s="824"/>
      <c r="AY1000" s="824"/>
      <c r="AZ1000" s="824"/>
    </row>
    <row r="1001" spans="6:52" s="794" customFormat="1" ht="12">
      <c r="F1001" s="795"/>
      <c r="G1001" s="795"/>
      <c r="H1001" s="795"/>
      <c r="I1001" s="795"/>
      <c r="L1001" s="795"/>
      <c r="M1001" s="824"/>
      <c r="N1001" s="800"/>
      <c r="O1001" s="800"/>
      <c r="P1001" s="800"/>
      <c r="Q1001" s="800"/>
      <c r="R1001" s="800"/>
      <c r="S1001" s="801"/>
      <c r="T1001" s="801"/>
      <c r="U1001" s="801"/>
      <c r="V1001" s="801"/>
      <c r="W1001" s="801"/>
      <c r="X1001" s="801"/>
      <c r="Y1001" s="801"/>
      <c r="Z1001" s="801"/>
      <c r="AA1001" s="801"/>
      <c r="AB1001" s="801"/>
      <c r="AC1001" s="824"/>
      <c r="AD1001" s="824"/>
      <c r="AE1001" s="824"/>
      <c r="AF1001" s="824"/>
      <c r="AG1001" s="824"/>
      <c r="AH1001" s="824"/>
      <c r="AI1001" s="824"/>
      <c r="AJ1001" s="824"/>
      <c r="AK1001" s="824"/>
      <c r="AL1001" s="824"/>
      <c r="AM1001" s="824"/>
      <c r="AN1001" s="824"/>
      <c r="AO1001" s="824"/>
      <c r="AP1001" s="824"/>
      <c r="AQ1001" s="824"/>
      <c r="AR1001" s="824"/>
      <c r="AS1001" s="824"/>
      <c r="AT1001" s="824"/>
      <c r="AU1001" s="824"/>
      <c r="AV1001" s="824"/>
      <c r="AW1001" s="824"/>
      <c r="AX1001" s="824"/>
      <c r="AY1001" s="824"/>
      <c r="AZ1001" s="824"/>
    </row>
    <row r="1002" spans="6:52" s="794" customFormat="1" ht="12">
      <c r="F1002" s="795"/>
      <c r="G1002" s="795"/>
      <c r="H1002" s="795"/>
      <c r="I1002" s="795"/>
      <c r="L1002" s="795"/>
      <c r="M1002" s="824"/>
      <c r="N1002" s="800"/>
      <c r="O1002" s="800"/>
      <c r="P1002" s="800"/>
      <c r="Q1002" s="800"/>
      <c r="R1002" s="800"/>
      <c r="S1002" s="801"/>
      <c r="T1002" s="801"/>
      <c r="U1002" s="801"/>
      <c r="V1002" s="801"/>
      <c r="W1002" s="801"/>
      <c r="X1002" s="801"/>
      <c r="Y1002" s="801"/>
      <c r="Z1002" s="801"/>
      <c r="AA1002" s="801"/>
      <c r="AB1002" s="801"/>
      <c r="AC1002" s="824"/>
      <c r="AD1002" s="824"/>
      <c r="AE1002" s="824"/>
      <c r="AF1002" s="824"/>
      <c r="AG1002" s="824"/>
      <c r="AH1002" s="824"/>
      <c r="AI1002" s="824"/>
      <c r="AJ1002" s="824"/>
      <c r="AK1002" s="824"/>
      <c r="AL1002" s="824"/>
      <c r="AM1002" s="824"/>
      <c r="AN1002" s="824"/>
      <c r="AO1002" s="824"/>
      <c r="AP1002" s="824"/>
      <c r="AQ1002" s="824"/>
      <c r="AR1002" s="824"/>
      <c r="AS1002" s="824"/>
      <c r="AT1002" s="824"/>
      <c r="AU1002" s="824"/>
      <c r="AV1002" s="824"/>
      <c r="AW1002" s="824"/>
      <c r="AX1002" s="824"/>
      <c r="AY1002" s="824"/>
      <c r="AZ1002" s="824"/>
    </row>
  </sheetData>
  <mergeCells count="51">
    <mergeCell ref="N52:N61"/>
    <mergeCell ref="A38:A40"/>
    <mergeCell ref="A41:A47"/>
    <mergeCell ref="L67:L68"/>
    <mergeCell ref="P56:R57"/>
    <mergeCell ref="F53:F57"/>
    <mergeCell ref="F49:H49"/>
    <mergeCell ref="P39:R42"/>
    <mergeCell ref="C41:C42"/>
    <mergeCell ref="B63:C68"/>
    <mergeCell ref="I64:I68"/>
    <mergeCell ref="K53:K57"/>
    <mergeCell ref="B38:B40"/>
    <mergeCell ref="B41:B47"/>
    <mergeCell ref="A48:A51"/>
    <mergeCell ref="B48:C48"/>
    <mergeCell ref="P2:R2"/>
    <mergeCell ref="B5:C5"/>
    <mergeCell ref="B6:C13"/>
    <mergeCell ref="I14:I18"/>
    <mergeCell ref="E4:H4"/>
    <mergeCell ref="Z4:AA4"/>
    <mergeCell ref="F3:H3"/>
    <mergeCell ref="B14:B37"/>
    <mergeCell ref="I19:I22"/>
    <mergeCell ref="C23:C27"/>
    <mergeCell ref="P3:R3"/>
    <mergeCell ref="C28:C31"/>
    <mergeCell ref="I28:I31"/>
    <mergeCell ref="I33:I37"/>
    <mergeCell ref="I24:I27"/>
    <mergeCell ref="J53:J57"/>
    <mergeCell ref="F44:H44"/>
    <mergeCell ref="C44:C47"/>
    <mergeCell ref="A5:A37"/>
    <mergeCell ref="C19:C22"/>
    <mergeCell ref="C32:C37"/>
    <mergeCell ref="C38:C40"/>
    <mergeCell ref="B49:C51"/>
    <mergeCell ref="I49:I50"/>
    <mergeCell ref="A52:A68"/>
    <mergeCell ref="B52:B62"/>
    <mergeCell ref="C52:C57"/>
    <mergeCell ref="I52:I61"/>
    <mergeCell ref="C58:C62"/>
    <mergeCell ref="A1:L1"/>
    <mergeCell ref="C2:L2"/>
    <mergeCell ref="C3:E3"/>
    <mergeCell ref="B4:C4"/>
    <mergeCell ref="C14:C18"/>
    <mergeCell ref="I6:I12"/>
  </mergeCells>
  <phoneticPr fontId="2"/>
  <hyperlinks>
    <hyperlink ref="F6" location="'1着工届'!A1" display="着工届"/>
    <hyperlink ref="F7" location="'2-1現･主通知書'!A1" display="現場代理人及び主任技術者等通知書"/>
    <hyperlink ref="F8" location="'2-2経歴書'!A1" display="　　　　　　　　　　〃　　　　 　  　　経歴書"/>
    <hyperlink ref="F13" location="'4建退共'!A1" display="建設業退職金共済組合証紙購入状況報告書"/>
    <hyperlink ref="F15" location="'5段階確認'!A1" display="段階確認願 ・ 段階確認書"/>
    <hyperlink ref="F16" location="'6ポンプ車'!A1" display="コンクリートポンプ車による打設計画"/>
    <hyperlink ref="F19" location="'9-1材料承認'!A1" display="材料使用承認願"/>
    <hyperlink ref="F20" location="'9-2材料一覧表'!A1" display="使用承認願材料一覧表"/>
    <hyperlink ref="F22" location="'10県産材不使用'!A1" display="県産資材不使用理由書"/>
    <hyperlink ref="F23" location="'11外注計画書'!A1" display="工事外注計画書"/>
    <hyperlink ref="F25" location="'12-2選定理由'!A1" display="選定理由書"/>
    <hyperlink ref="F26" location="'13再下請通知書（様式２）'!Print_Area" display="再下請負通知書（様式2）"/>
    <hyperlink ref="F27" location="'14施工体系図（様式３）'!Print_Area" display="施工体系図（様式3）"/>
    <hyperlink ref="F28" location="'15廃棄物処理計画'!A1" display="建設廃棄物処理計画書"/>
    <hyperlink ref="F29" location="'16発生土処分計画'!A1" display="建設発生土処分地計画書"/>
    <hyperlink ref="F30" location="'17再生資源（様式1）'!A1" display="再生資源利用計画書（様式１）"/>
    <hyperlink ref="F31" location="'18再生資源（様式2）'!A1" display="再生資源利用促進計画書（様式２）"/>
    <hyperlink ref="F33" location="'19公共事業施行通知'!A1" display="公共事業施行通知書"/>
    <hyperlink ref="F34" location="'20安全訓練_計画'!A1" display="安全・訓練等の活動計画書"/>
    <hyperlink ref="F36" location="'22交通安全計画'!A1" display="交通安全管理計画書"/>
    <hyperlink ref="F38" location="'23打合書'!A1" display="工事打合書（協議・承諾・指示・提出・報告・通知）"/>
    <hyperlink ref="F39" location="'5段階確認'!A1" display="段階確認願 ・ 段階確認書"/>
    <hyperlink ref="F41" location="'24安全訓練_報告'!A1" display="安全・訓練等の活動報告書"/>
    <hyperlink ref="F42" location="'25事故報告'!A1" display="事故報告書"/>
    <hyperlink ref="F43" location="'26履行報告'!A1" display="工事履行報告書"/>
    <hyperlink ref="F44" location="'27統括安全衛生義務者'!A1" display="土木工事共通仕様書に基づく統括安全衛生管理義務者の指名について（同意）"/>
    <hyperlink ref="F45" location="'28現場発生品'!A1" display="現場発生品調書"/>
    <hyperlink ref="F46" location="'29下請契約解除報告'!A1" display="下請契約解除要求書に対する回答書"/>
    <hyperlink ref="F47" location="'30期間延長申請'!Print_Area" display="契約期間延長申請書"/>
    <hyperlink ref="F52" location="'31しゅん工届'!A1" display="しゅん工届"/>
    <hyperlink ref="F58" location="'32発生土処分確認'!A1" display="建設発生土処分地確認書"/>
    <hyperlink ref="F59" location="'33再資源化等報告'!A1" display="再資源化等報告書"/>
    <hyperlink ref="F60" location="'34再生資源（様式1）実施'!A1" display="再生資源利用実施書（様式１）"/>
    <hyperlink ref="F61" location="'35再生資源（様式2）実施'!A1" display="再生資源利用促進実施書（様式２）"/>
    <hyperlink ref="F64" location="'36公共事業失業者吸収証明願い'!A1" display="公共事業失業者吸収証明願い"/>
    <hyperlink ref="F68" location="'37電子媒体納品書'!A1" display="電子媒体納品書"/>
    <hyperlink ref="F17" location="'7実施状況確認表'!A1" display="簡易な施工計画の実施状況確認表"/>
    <hyperlink ref="F18" location="'8不履行協議書'!A1" display="簡易な施工計画不履行協議書"/>
    <hyperlink ref="G35" location="'21事前協議（農）'!A1" display="（農業農村整備関係）"/>
    <hyperlink ref="H35" location="'21事前協議（林）'!A1" display="（林務関係）"/>
    <hyperlink ref="F24" location="'12-1施工体制台帳（様式１）'!A1" display="施工体制台帳（様式1）"/>
    <hyperlink ref="F9" location="'3工程表'!A1" display="工事工程表"/>
    <hyperlink ref="F10" location="'38請負代金内訳書'!A1" display="請負代金内訳書"/>
  </hyperlinks>
  <printOptions horizontalCentered="1"/>
  <pageMargins left="0.78740157480314965" right="0.39370078740157483" top="0.78740157480314965" bottom="0.39370078740157483" header="0.31496062992125984" footer="0.31496062992125984"/>
  <pageSetup paperSize="9" scale="65" orientation="portrait" r:id="rId1"/>
  <headerFooter>
    <oddHeader>&amp;R&amp;"ＭＳ Ｐゴシック,太字"&amp;P / &amp;N ページ</oddHeader>
  </headerFooter>
  <rowBreaks count="1" manualBreakCount="1">
    <brk id="4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topLeftCell="A10" zoomScaleNormal="100" workbookViewId="0">
      <selection activeCell="W18" sqref="W18"/>
    </sheetView>
  </sheetViews>
  <sheetFormatPr defaultRowHeight="13.5"/>
  <cols>
    <col min="1" max="1" width="11.125" style="355" customWidth="1"/>
    <col min="2" max="22" width="4.25" style="355" customWidth="1"/>
    <col min="23" max="23" width="1.625" style="355" customWidth="1"/>
    <col min="24" max="16384" width="9" style="355"/>
  </cols>
  <sheetData>
    <row r="1" spans="1:25" ht="30.75" customHeight="1" thickBot="1">
      <c r="A1" s="1506" t="s">
        <v>1191</v>
      </c>
      <c r="B1" s="1457" t="s">
        <v>721</v>
      </c>
      <c r="C1" s="1457"/>
      <c r="D1" s="1457"/>
      <c r="E1" s="1457"/>
      <c r="F1" s="210"/>
      <c r="G1" s="210"/>
      <c r="H1" s="1458" t="s">
        <v>198</v>
      </c>
      <c r="I1" s="1458"/>
      <c r="J1" s="1458"/>
      <c r="K1" s="1458"/>
      <c r="L1" s="1458"/>
      <c r="M1" s="1458"/>
      <c r="N1" s="1458"/>
      <c r="O1" s="1458"/>
      <c r="P1" s="1458"/>
      <c r="Q1" s="210"/>
      <c r="R1" s="210"/>
      <c r="S1" s="210"/>
      <c r="T1" s="210"/>
      <c r="U1" s="210"/>
      <c r="V1" s="210"/>
      <c r="W1" s="356"/>
      <c r="X1" s="356"/>
      <c r="Y1" s="356"/>
    </row>
    <row r="2" spans="1:25" ht="18" customHeight="1">
      <c r="A2" s="1506"/>
      <c r="B2" s="1463" t="s">
        <v>126</v>
      </c>
      <c r="C2" s="1464"/>
      <c r="D2" s="1461" t="s">
        <v>125</v>
      </c>
      <c r="E2" s="1462"/>
      <c r="F2" s="1461" t="s">
        <v>124</v>
      </c>
      <c r="G2" s="1462"/>
      <c r="H2" s="1464" t="s">
        <v>505</v>
      </c>
      <c r="I2" s="1464"/>
      <c r="J2" s="23"/>
      <c r="K2" s="1461" t="s">
        <v>120</v>
      </c>
      <c r="L2" s="1462"/>
      <c r="M2" s="1461" t="s">
        <v>684</v>
      </c>
      <c r="N2" s="1462"/>
      <c r="O2" s="1461" t="s">
        <v>121</v>
      </c>
      <c r="P2" s="1462"/>
      <c r="Q2" s="1461" t="s">
        <v>122</v>
      </c>
      <c r="R2" s="1462"/>
      <c r="S2" s="1461" t="s">
        <v>127</v>
      </c>
      <c r="T2" s="1462"/>
      <c r="U2" s="1461" t="s">
        <v>123</v>
      </c>
      <c r="V2" s="1473"/>
      <c r="W2" s="357"/>
      <c r="X2" s="356"/>
      <c r="Y2" s="356"/>
    </row>
    <row r="3" spans="1:25" ht="49.5" customHeight="1">
      <c r="A3" s="1506"/>
      <c r="B3" s="1465"/>
      <c r="C3" s="1466"/>
      <c r="D3" s="1469"/>
      <c r="E3" s="1470"/>
      <c r="F3" s="1469"/>
      <c r="G3" s="1470"/>
      <c r="H3" s="1469"/>
      <c r="I3" s="1470"/>
      <c r="J3" s="5"/>
      <c r="K3" s="1469"/>
      <c r="L3" s="1470"/>
      <c r="M3" s="1469"/>
      <c r="N3" s="1470"/>
      <c r="O3" s="1469"/>
      <c r="P3" s="1470"/>
      <c r="Q3" s="1469"/>
      <c r="R3" s="1470"/>
      <c r="S3" s="1469"/>
      <c r="T3" s="1470"/>
      <c r="U3" s="1469"/>
      <c r="V3" s="1474"/>
      <c r="W3" s="358"/>
      <c r="X3" s="356"/>
      <c r="Y3" s="356"/>
    </row>
    <row r="4" spans="1:25" ht="21" customHeight="1">
      <c r="B4" s="24"/>
      <c r="C4" s="5"/>
      <c r="D4" s="5"/>
      <c r="E4" s="5"/>
      <c r="F4" s="5"/>
      <c r="G4" s="5"/>
      <c r="H4" s="5"/>
      <c r="I4" s="5"/>
      <c r="J4" s="5"/>
      <c r="K4" s="5"/>
      <c r="L4" s="5"/>
      <c r="M4" s="5"/>
      <c r="N4" s="5"/>
      <c r="O4" s="5"/>
      <c r="P4" s="5"/>
      <c r="Q4" s="5"/>
      <c r="R4" s="5"/>
      <c r="S4" s="5"/>
      <c r="T4" s="5"/>
      <c r="U4" s="5"/>
      <c r="V4" s="25"/>
      <c r="W4" s="356"/>
      <c r="X4" s="356"/>
      <c r="Y4" s="356"/>
    </row>
    <row r="5" spans="1:25" ht="21" customHeight="1">
      <c r="B5" s="24"/>
      <c r="C5" s="1507" t="str">
        <f>" 福 岡 県 "&amp;入力シート!$C$3&amp;"長 殿"</f>
        <v xml:space="preserve"> 福 岡 県 長 殿</v>
      </c>
      <c r="D5" s="1507"/>
      <c r="E5" s="1507"/>
      <c r="F5" s="1507"/>
      <c r="G5" s="1507"/>
      <c r="H5" s="1507"/>
      <c r="I5" s="1507"/>
      <c r="J5" s="1507"/>
      <c r="K5" s="1507"/>
      <c r="L5" s="1507"/>
      <c r="M5" s="1507"/>
      <c r="N5" s="1507"/>
      <c r="O5" s="1507"/>
      <c r="P5" s="1507"/>
      <c r="Q5" s="1507"/>
      <c r="R5" s="1507"/>
      <c r="S5" s="1507"/>
      <c r="T5" s="1507"/>
      <c r="U5" s="26"/>
      <c r="V5" s="25"/>
      <c r="W5" s="356"/>
      <c r="X5" s="356"/>
      <c r="Y5" s="356"/>
    </row>
    <row r="6" spans="1:25" ht="18" customHeight="1">
      <c r="B6" s="24"/>
      <c r="C6" s="5"/>
      <c r="D6" s="5"/>
      <c r="E6" s="5"/>
      <c r="F6" s="5"/>
      <c r="G6" s="5"/>
      <c r="H6" s="5"/>
      <c r="I6" s="5"/>
      <c r="J6" s="5"/>
      <c r="K6" s="5"/>
      <c r="L6" s="5"/>
      <c r="M6" s="5"/>
      <c r="N6" s="5"/>
      <c r="O6" s="5"/>
      <c r="P6" s="5"/>
      <c r="Q6" s="5"/>
      <c r="R6" s="5"/>
      <c r="S6" s="5"/>
      <c r="T6" s="5"/>
      <c r="U6" s="5"/>
      <c r="V6" s="25"/>
      <c r="W6" s="356"/>
      <c r="X6" s="356"/>
      <c r="Y6" s="356"/>
    </row>
    <row r="7" spans="1:25" ht="21.75" customHeight="1">
      <c r="B7" s="24"/>
      <c r="C7" s="5"/>
      <c r="D7" s="5"/>
      <c r="E7" s="5"/>
      <c r="F7" s="5"/>
      <c r="G7" s="5"/>
      <c r="H7" s="5"/>
      <c r="I7" s="5"/>
      <c r="J7" s="5"/>
      <c r="K7" s="5"/>
      <c r="L7" s="5"/>
      <c r="M7" s="5"/>
      <c r="N7" s="5"/>
      <c r="O7" s="5"/>
      <c r="P7" s="5"/>
      <c r="Q7" s="5"/>
      <c r="R7" s="5"/>
      <c r="S7" s="5"/>
      <c r="T7" s="5"/>
      <c r="U7" s="6" t="s">
        <v>146</v>
      </c>
      <c r="V7" s="27"/>
      <c r="W7" s="359"/>
      <c r="X7" s="356"/>
      <c r="Y7" s="356"/>
    </row>
    <row r="8" spans="1:25" ht="12" customHeight="1">
      <c r="B8" s="24"/>
      <c r="C8" s="5"/>
      <c r="D8" s="5"/>
      <c r="E8" s="5"/>
      <c r="F8" s="5"/>
      <c r="G8" s="5"/>
      <c r="H8" s="5"/>
      <c r="I8" s="5"/>
      <c r="J8" s="5"/>
      <c r="K8" s="5"/>
      <c r="L8" s="5"/>
      <c r="M8" s="5"/>
      <c r="N8" s="5"/>
      <c r="O8" s="5"/>
      <c r="P8" s="5"/>
      <c r="Q8" s="5"/>
      <c r="R8" s="5"/>
      <c r="S8" s="5"/>
      <c r="T8" s="5"/>
      <c r="U8" s="5"/>
      <c r="V8" s="25"/>
      <c r="W8" s="356"/>
      <c r="X8" s="356"/>
      <c r="Y8" s="356"/>
    </row>
    <row r="9" spans="1:25" ht="12" customHeight="1">
      <c r="B9" s="24"/>
      <c r="C9" s="5"/>
      <c r="D9" s="5"/>
      <c r="E9" s="5"/>
      <c r="F9" s="5"/>
      <c r="G9" s="5"/>
      <c r="H9" s="5"/>
      <c r="I9" s="5"/>
      <c r="J9" s="5"/>
      <c r="K9" s="5"/>
      <c r="L9" s="5"/>
      <c r="M9" s="5"/>
      <c r="N9" s="5"/>
      <c r="O9" s="5"/>
      <c r="P9" s="5"/>
      <c r="Q9" s="5"/>
      <c r="R9" s="5"/>
      <c r="S9" s="5"/>
      <c r="T9" s="5"/>
      <c r="U9" s="5"/>
      <c r="V9" s="25"/>
      <c r="W9" s="356"/>
      <c r="X9" s="356"/>
      <c r="Y9" s="356"/>
    </row>
    <row r="10" spans="1:25" ht="12" customHeight="1">
      <c r="B10" s="24"/>
      <c r="C10" s="5"/>
      <c r="D10" s="5"/>
      <c r="E10" s="5"/>
      <c r="F10" s="5"/>
      <c r="G10" s="5"/>
      <c r="H10" s="5"/>
      <c r="I10" s="5"/>
      <c r="J10" s="5"/>
      <c r="K10" s="5"/>
      <c r="L10" s="5"/>
      <c r="M10" s="5"/>
      <c r="N10" s="5"/>
      <c r="O10" s="5"/>
      <c r="P10" s="5"/>
      <c r="Q10" s="5"/>
      <c r="R10" s="5"/>
      <c r="S10" s="5"/>
      <c r="T10" s="5"/>
      <c r="U10" s="5"/>
      <c r="V10" s="25"/>
      <c r="W10" s="356"/>
      <c r="X10" s="356"/>
      <c r="Y10" s="356"/>
    </row>
    <row r="11" spans="1:25" ht="15" customHeight="1">
      <c r="B11" s="24"/>
      <c r="C11" s="5"/>
      <c r="D11" s="5"/>
      <c r="E11" s="5"/>
      <c r="F11" s="5"/>
      <c r="G11" s="5"/>
      <c r="H11" s="6"/>
      <c r="I11" s="28"/>
      <c r="J11" s="18"/>
      <c r="K11" s="1523" t="s">
        <v>99</v>
      </c>
      <c r="L11" s="1523"/>
      <c r="M11" s="1467">
        <f xml:space="preserve"> 入力シート!$D$22</f>
        <v>0</v>
      </c>
      <c r="N11" s="1467"/>
      <c r="O11" s="1467"/>
      <c r="P11" s="1467"/>
      <c r="Q11" s="1467"/>
      <c r="R11" s="1467"/>
      <c r="S11" s="1467"/>
      <c r="T11" s="1467"/>
      <c r="U11" s="1467"/>
      <c r="V11" s="1468"/>
      <c r="W11" s="360"/>
      <c r="X11" s="356"/>
      <c r="Y11" s="356"/>
    </row>
    <row r="12" spans="1:25" ht="15" customHeight="1">
      <c r="B12" s="24"/>
      <c r="C12" s="5"/>
      <c r="D12" s="5"/>
      <c r="E12" s="5"/>
      <c r="F12" s="5"/>
      <c r="G12" s="5"/>
      <c r="H12" s="6"/>
      <c r="I12" s="6" t="s">
        <v>529</v>
      </c>
      <c r="J12" s="18"/>
      <c r="K12" s="18"/>
      <c r="L12" s="18"/>
      <c r="M12" s="29"/>
      <c r="N12" s="29"/>
      <c r="O12" s="29"/>
      <c r="P12" s="29"/>
      <c r="Q12" s="29"/>
      <c r="R12" s="29"/>
      <c r="S12" s="29"/>
      <c r="T12" s="29"/>
      <c r="U12" s="29"/>
      <c r="V12" s="30"/>
      <c r="W12" s="360"/>
      <c r="X12" s="356"/>
      <c r="Y12" s="356"/>
    </row>
    <row r="13" spans="1:25" ht="15" customHeight="1">
      <c r="B13" s="24"/>
      <c r="C13" s="5"/>
      <c r="D13" s="5"/>
      <c r="E13" s="5"/>
      <c r="F13" s="5"/>
      <c r="G13" s="5"/>
      <c r="H13" s="5"/>
      <c r="I13" s="31"/>
      <c r="J13" s="18"/>
      <c r="K13" s="1523" t="s">
        <v>182</v>
      </c>
      <c r="L13" s="1523"/>
      <c r="M13" s="1467" t="str">
        <f>入力シート!$D$23&amp;" "</f>
        <v xml:space="preserve"> </v>
      </c>
      <c r="N13" s="1467"/>
      <c r="O13" s="1467"/>
      <c r="P13" s="1467"/>
      <c r="Q13" s="1467"/>
      <c r="R13" s="1467"/>
      <c r="S13" s="1467"/>
      <c r="T13" s="1467"/>
      <c r="U13" s="1467"/>
      <c r="V13" s="32"/>
      <c r="W13" s="360"/>
      <c r="X13" s="356"/>
      <c r="Y13" s="356"/>
    </row>
    <row r="14" spans="1:25" ht="15" customHeight="1">
      <c r="B14" s="24"/>
      <c r="C14" s="5"/>
      <c r="D14" s="5"/>
      <c r="E14" s="5"/>
      <c r="F14" s="5"/>
      <c r="G14" s="5"/>
      <c r="H14" s="5"/>
      <c r="I14" s="31"/>
      <c r="J14" s="18"/>
      <c r="K14" s="18"/>
      <c r="L14" s="18"/>
      <c r="M14" s="29"/>
      <c r="N14" s="1475" t="str">
        <f>" "&amp;入力シート!$D$24</f>
        <v xml:space="preserve"> </v>
      </c>
      <c r="O14" s="1475"/>
      <c r="P14" s="1475"/>
      <c r="Q14" s="1475"/>
      <c r="R14" s="1475"/>
      <c r="S14" s="1475"/>
      <c r="T14" s="1475"/>
      <c r="U14" s="1475"/>
      <c r="V14" s="200" t="s">
        <v>98</v>
      </c>
      <c r="W14" s="360"/>
      <c r="X14" s="356"/>
      <c r="Y14" s="356"/>
    </row>
    <row r="15" spans="1:25" ht="27.75" customHeight="1">
      <c r="B15" s="24"/>
      <c r="C15" s="1476" t="s">
        <v>205</v>
      </c>
      <c r="D15" s="1476"/>
      <c r="E15" s="1476"/>
      <c r="F15" s="1476"/>
      <c r="G15" s="1476"/>
      <c r="H15" s="1476"/>
      <c r="I15" s="1476"/>
      <c r="J15" s="1476"/>
      <c r="K15" s="1476"/>
      <c r="L15" s="1476"/>
      <c r="M15" s="1476"/>
      <c r="N15" s="1476"/>
      <c r="O15" s="1476"/>
      <c r="P15" s="1476"/>
      <c r="Q15" s="1476"/>
      <c r="R15" s="1476"/>
      <c r="S15" s="1476"/>
      <c r="T15" s="1476"/>
      <c r="U15" s="1476"/>
      <c r="V15" s="32"/>
      <c r="W15" s="360"/>
      <c r="X15" s="356"/>
      <c r="Y15" s="356"/>
    </row>
    <row r="16" spans="1:25" ht="12" customHeight="1">
      <c r="B16" s="24"/>
      <c r="C16" s="5"/>
      <c r="D16" s="5"/>
      <c r="E16" s="5"/>
      <c r="F16" s="5"/>
      <c r="G16" s="5"/>
      <c r="H16" s="5"/>
      <c r="I16" s="5"/>
      <c r="J16" s="5"/>
      <c r="K16" s="5"/>
      <c r="L16" s="5"/>
      <c r="M16" s="5"/>
      <c r="N16" s="5"/>
      <c r="O16" s="5"/>
      <c r="P16" s="5"/>
      <c r="Q16" s="5"/>
      <c r="R16" s="5"/>
      <c r="S16" s="5"/>
      <c r="T16" s="5"/>
      <c r="U16" s="5"/>
      <c r="V16" s="25"/>
      <c r="W16" s="356"/>
      <c r="X16" s="356"/>
      <c r="Y16" s="356"/>
    </row>
    <row r="17" spans="2:25" ht="33" customHeight="1">
      <c r="B17" s="1471" t="s">
        <v>515</v>
      </c>
      <c r="C17" s="1472"/>
      <c r="D17" s="1472"/>
      <c r="E17" s="1528" t="str">
        <f>" "&amp;入力シート!$D$4&amp;入力シート!$E$4&amp;入力シート!$G$4&amp;" "&amp;入力シート!$I$4&amp;入力シート!$K$4&amp;入力シート!$O$4</f>
        <v xml:space="preserve"> 平成年度 起工第号</v>
      </c>
      <c r="F17" s="1529"/>
      <c r="G17" s="1529"/>
      <c r="H17" s="1529"/>
      <c r="I17" s="1529"/>
      <c r="J17" s="1529"/>
      <c r="K17" s="1529"/>
      <c r="L17" s="1530"/>
      <c r="M17" s="1472" t="s">
        <v>201</v>
      </c>
      <c r="N17" s="1472"/>
      <c r="O17" s="1472"/>
      <c r="P17" s="1477" t="s">
        <v>202</v>
      </c>
      <c r="Q17" s="1478"/>
      <c r="R17" s="1478"/>
      <c r="S17" s="1478"/>
      <c r="T17" s="1478"/>
      <c r="U17" s="1478"/>
      <c r="V17" s="1479"/>
      <c r="W17" s="361"/>
      <c r="X17" s="356"/>
      <c r="Y17" s="356"/>
    </row>
    <row r="18" spans="2:25" ht="33" customHeight="1">
      <c r="B18" s="1471" t="s">
        <v>518</v>
      </c>
      <c r="C18" s="1472"/>
      <c r="D18" s="1472"/>
      <c r="E18" s="1531" t="str">
        <f>" "&amp;入力シート!$D$5&amp;" "&amp;入力シート!$D$8</f>
        <v xml:space="preserve">  </v>
      </c>
      <c r="F18" s="1502"/>
      <c r="G18" s="1502"/>
      <c r="H18" s="1502"/>
      <c r="I18" s="1502"/>
      <c r="J18" s="1502"/>
      <c r="K18" s="1502"/>
      <c r="L18" s="1532"/>
      <c r="M18" s="1472" t="s">
        <v>517</v>
      </c>
      <c r="N18" s="1472"/>
      <c r="O18" s="1472"/>
      <c r="P18" s="1480" t="str">
        <f>" " &amp; 入力シート!$D$6</f>
        <v xml:space="preserve"> </v>
      </c>
      <c r="Q18" s="1480"/>
      <c r="R18" s="1480"/>
      <c r="S18" s="1480"/>
      <c r="T18" s="1480"/>
      <c r="U18" s="1480"/>
      <c r="V18" s="1481"/>
      <c r="W18" s="361"/>
      <c r="X18" s="356"/>
      <c r="Y18" s="356"/>
    </row>
    <row r="19" spans="2:25" ht="33" customHeight="1">
      <c r="B19" s="1490" t="s">
        <v>519</v>
      </c>
      <c r="C19" s="1488"/>
      <c r="D19" s="1489"/>
      <c r="E19" s="33" t="s">
        <v>188</v>
      </c>
      <c r="F19" s="1488" t="str">
        <f>+" " &amp;入力シート!$D$7</f>
        <v xml:space="preserve"> </v>
      </c>
      <c r="G19" s="1488"/>
      <c r="H19" s="1488"/>
      <c r="I19" s="22" t="s">
        <v>189</v>
      </c>
      <c r="J19" s="1526" t="str">
        <f>+" " &amp; 入力シート!$D$9</f>
        <v xml:space="preserve"> </v>
      </c>
      <c r="K19" s="1526"/>
      <c r="L19" s="1526"/>
      <c r="M19" s="1526"/>
      <c r="N19" s="1526"/>
      <c r="O19" s="1526"/>
      <c r="P19" s="1526"/>
      <c r="Q19" s="1526"/>
      <c r="R19" s="1526"/>
      <c r="S19" s="1526"/>
      <c r="T19" s="1526"/>
      <c r="U19" s="1526"/>
      <c r="V19" s="1527"/>
      <c r="W19" s="361"/>
      <c r="X19" s="356"/>
      <c r="Y19" s="356"/>
    </row>
    <row r="20" spans="2:25" ht="33" customHeight="1">
      <c r="B20" s="1471" t="s">
        <v>520</v>
      </c>
      <c r="C20" s="1472"/>
      <c r="D20" s="1472"/>
      <c r="E20" s="1524" t="str">
        <f>" \ " &amp; TEXT(入力シート!$D$13,"#,##0") &amp; " 円"</f>
        <v xml:space="preserve"> \ 0 円</v>
      </c>
      <c r="F20" s="1525"/>
      <c r="G20" s="1525"/>
      <c r="H20" s="1525"/>
      <c r="I20" s="1525"/>
      <c r="J20" s="1525"/>
      <c r="K20" s="1525"/>
      <c r="L20" s="1525"/>
      <c r="M20" s="1478" t="str">
        <f>+" (うち消費税および地方消費税の額 " &amp; TEXT(0.08*入力シート!$D$13/1.08,"#,##0") &amp; " 円）"</f>
        <v xml:space="preserve"> (うち消費税および地方消費税の額 0 円）</v>
      </c>
      <c r="N20" s="1478"/>
      <c r="O20" s="1478"/>
      <c r="P20" s="1478"/>
      <c r="Q20" s="1478"/>
      <c r="R20" s="1478"/>
      <c r="S20" s="1478"/>
      <c r="T20" s="1478"/>
      <c r="U20" s="1478"/>
      <c r="V20" s="1479"/>
      <c r="W20" s="361"/>
      <c r="X20" s="356"/>
      <c r="Y20" s="356"/>
    </row>
    <row r="21" spans="2:25" ht="33" customHeight="1">
      <c r="B21" s="1490" t="s">
        <v>203</v>
      </c>
      <c r="C21" s="1488"/>
      <c r="D21" s="1489"/>
      <c r="E21" s="1495" t="str">
        <f>IF(入力シート!D12&gt;0,入力シート!D12,"")</f>
        <v/>
      </c>
      <c r="F21" s="1496"/>
      <c r="G21" s="1496"/>
      <c r="H21" s="1496"/>
      <c r="I21" s="1496"/>
      <c r="J21" s="1496"/>
      <c r="K21" s="1496"/>
      <c r="L21" s="1497"/>
      <c r="M21" s="1498" t="s">
        <v>204</v>
      </c>
      <c r="N21" s="1488"/>
      <c r="O21" s="1489"/>
      <c r="P21" s="1499" t="str">
        <f>E21</f>
        <v/>
      </c>
      <c r="Q21" s="1500"/>
      <c r="R21" s="1500"/>
      <c r="S21" s="1500"/>
      <c r="T21" s="1500"/>
      <c r="U21" s="1500"/>
      <c r="V21" s="1501"/>
      <c r="W21" s="361"/>
      <c r="X21" s="356"/>
      <c r="Y21" s="356"/>
    </row>
    <row r="22" spans="2:25" ht="15" customHeight="1">
      <c r="B22" s="1508" t="s">
        <v>134</v>
      </c>
      <c r="C22" s="1509"/>
      <c r="D22" s="1510"/>
      <c r="E22" s="1493" t="str">
        <f>IF(入力シート!D16&gt;0,入力シート!D16,"")</f>
        <v/>
      </c>
      <c r="F22" s="1494"/>
      <c r="G22" s="1494"/>
      <c r="H22" s="1494"/>
      <c r="I22" s="1494"/>
      <c r="J22" s="1504" t="s">
        <v>539</v>
      </c>
      <c r="K22" s="1505"/>
      <c r="L22" s="196"/>
      <c r="M22" s="417"/>
      <c r="N22" s="417"/>
      <c r="O22" s="417"/>
      <c r="P22" s="1517"/>
      <c r="Q22" s="1517"/>
      <c r="R22" s="1517"/>
      <c r="S22" s="1517"/>
      <c r="T22" s="1517"/>
      <c r="U22" s="1517"/>
      <c r="V22" s="1518"/>
      <c r="W22" s="361"/>
      <c r="X22" s="356"/>
      <c r="Y22" s="356"/>
    </row>
    <row r="23" spans="2:25" ht="15" customHeight="1">
      <c r="B23" s="1511"/>
      <c r="C23" s="1512"/>
      <c r="D23" s="1513"/>
      <c r="E23" s="35"/>
      <c r="F23" s="36"/>
      <c r="G23" s="36"/>
      <c r="H23" s="36"/>
      <c r="I23" s="36"/>
      <c r="J23" s="195"/>
      <c r="K23" s="195"/>
      <c r="L23" s="1460" t="e">
        <f>E24+1-E22</f>
        <v>#VALUE!</v>
      </c>
      <c r="M23" s="1460"/>
      <c r="N23" s="166" t="s">
        <v>634</v>
      </c>
      <c r="O23" s="166"/>
      <c r="P23" s="1519"/>
      <c r="Q23" s="1519"/>
      <c r="R23" s="1519"/>
      <c r="S23" s="1519"/>
      <c r="T23" s="1519"/>
      <c r="U23" s="1519"/>
      <c r="V23" s="1520"/>
      <c r="W23" s="361"/>
      <c r="X23" s="356"/>
      <c r="Y23" s="356"/>
    </row>
    <row r="24" spans="2:25" ht="15" customHeight="1">
      <c r="B24" s="1514"/>
      <c r="C24" s="1515"/>
      <c r="D24" s="1516"/>
      <c r="E24" s="1491" t="str">
        <f>IF(入力シート!D17&gt;0,入力シート!D17,"")</f>
        <v/>
      </c>
      <c r="F24" s="1492"/>
      <c r="G24" s="1492"/>
      <c r="H24" s="1492"/>
      <c r="I24" s="1492"/>
      <c r="J24" s="1459" t="s">
        <v>540</v>
      </c>
      <c r="K24" s="1459"/>
      <c r="L24" s="418"/>
      <c r="M24" s="418"/>
      <c r="N24" s="418"/>
      <c r="O24" s="418"/>
      <c r="P24" s="1521"/>
      <c r="Q24" s="1521"/>
      <c r="R24" s="1521"/>
      <c r="S24" s="1521"/>
      <c r="T24" s="1521"/>
      <c r="U24" s="1521"/>
      <c r="V24" s="1522"/>
      <c r="W24" s="361"/>
      <c r="X24" s="356"/>
      <c r="Y24" s="356"/>
    </row>
    <row r="25" spans="2:25" ht="33" customHeight="1">
      <c r="B25" s="1487" t="s">
        <v>199</v>
      </c>
      <c r="C25" s="1488"/>
      <c r="D25" s="1489"/>
      <c r="E25" s="1485">
        <f>入力シート!D25</f>
        <v>0</v>
      </c>
      <c r="F25" s="1486"/>
      <c r="G25" s="1486"/>
      <c r="H25" s="1486"/>
      <c r="I25" s="1486"/>
      <c r="J25" s="1486"/>
      <c r="K25" s="1486"/>
      <c r="L25" s="1486"/>
      <c r="M25" s="1502" t="s">
        <v>811</v>
      </c>
      <c r="N25" s="1502"/>
      <c r="O25" s="1502"/>
      <c r="P25" s="1502"/>
      <c r="Q25" s="1502"/>
      <c r="R25" s="1502"/>
      <c r="S25" s="1502"/>
      <c r="T25" s="1502"/>
      <c r="U25" s="1502"/>
      <c r="V25" s="1503"/>
      <c r="W25" s="361"/>
      <c r="X25" s="356"/>
      <c r="Y25" s="356"/>
    </row>
    <row r="26" spans="2:25" ht="33" customHeight="1">
      <c r="B26" s="1487" t="s">
        <v>200</v>
      </c>
      <c r="C26" s="1488"/>
      <c r="D26" s="1489"/>
      <c r="E26" s="1485">
        <f>入力シート!D26</f>
        <v>0</v>
      </c>
      <c r="F26" s="1486"/>
      <c r="G26" s="1486"/>
      <c r="H26" s="1486"/>
      <c r="I26" s="1486"/>
      <c r="J26" s="1486"/>
      <c r="K26" s="1486"/>
      <c r="L26" s="1486"/>
      <c r="M26" s="1502" t="s">
        <v>811</v>
      </c>
      <c r="N26" s="1502"/>
      <c r="O26" s="1502"/>
      <c r="P26" s="1502"/>
      <c r="Q26" s="1502"/>
      <c r="R26" s="1502"/>
      <c r="S26" s="1502"/>
      <c r="T26" s="1502"/>
      <c r="U26" s="1502"/>
      <c r="V26" s="1503"/>
      <c r="W26" s="361"/>
      <c r="X26" s="356"/>
      <c r="Y26" s="356"/>
    </row>
    <row r="27" spans="2:25" ht="210" customHeight="1" thickBot="1">
      <c r="B27" s="1482" t="s">
        <v>812</v>
      </c>
      <c r="C27" s="1483"/>
      <c r="D27" s="1483"/>
      <c r="E27" s="1483"/>
      <c r="F27" s="1483"/>
      <c r="G27" s="1483"/>
      <c r="H27" s="1483"/>
      <c r="I27" s="1483"/>
      <c r="J27" s="1483"/>
      <c r="K27" s="1483"/>
      <c r="L27" s="1483"/>
      <c r="M27" s="1483"/>
      <c r="N27" s="1483"/>
      <c r="O27" s="1483"/>
      <c r="P27" s="1483"/>
      <c r="Q27" s="1483"/>
      <c r="R27" s="1483"/>
      <c r="S27" s="1483"/>
      <c r="T27" s="1483"/>
      <c r="U27" s="1483"/>
      <c r="V27" s="1484"/>
      <c r="W27" s="361"/>
      <c r="X27" s="356"/>
      <c r="Y27" s="356"/>
    </row>
    <row r="28" spans="2:25">
      <c r="W28" s="356"/>
      <c r="X28" s="356"/>
      <c r="Y28" s="356"/>
    </row>
    <row r="29" spans="2:25">
      <c r="W29" s="356"/>
      <c r="X29" s="356"/>
      <c r="Y29" s="356"/>
    </row>
    <row r="30" spans="2:25">
      <c r="W30" s="356"/>
      <c r="X30" s="356"/>
      <c r="Y30" s="356"/>
    </row>
    <row r="31" spans="2:25">
      <c r="W31" s="356"/>
      <c r="X31" s="356"/>
      <c r="Y31" s="356"/>
    </row>
    <row r="32" spans="2:25">
      <c r="W32" s="356"/>
      <c r="X32" s="356"/>
      <c r="Y32" s="356"/>
    </row>
    <row r="33" spans="23:25">
      <c r="W33" s="356"/>
      <c r="X33" s="356"/>
      <c r="Y33" s="356"/>
    </row>
    <row r="34" spans="23:25">
      <c r="W34" s="356"/>
      <c r="X34" s="356"/>
      <c r="Y34" s="356"/>
    </row>
    <row r="35" spans="23:25">
      <c r="W35" s="356"/>
      <c r="X35" s="356"/>
      <c r="Y35" s="356"/>
    </row>
    <row r="36" spans="23:25">
      <c r="W36" s="356"/>
      <c r="X36" s="356"/>
      <c r="Y36" s="356"/>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63" customWidth="1"/>
    <col min="2" max="2" width="4.625" style="363" customWidth="1"/>
    <col min="3" max="27" width="3.625" style="363" customWidth="1"/>
    <col min="28" max="16384" width="8" style="363"/>
  </cols>
  <sheetData>
    <row r="1" spans="1:26" ht="12.75" customHeight="1">
      <c r="A1" s="1506" t="s">
        <v>1191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13.5">
      <c r="A2" s="1506"/>
      <c r="B2" s="245"/>
      <c r="C2" s="1551"/>
      <c r="D2" s="1542"/>
      <c r="E2" s="1542"/>
      <c r="F2" s="1542"/>
      <c r="G2" s="60"/>
      <c r="H2" s="60"/>
      <c r="I2" s="60"/>
      <c r="J2" s="60"/>
      <c r="K2" s="60"/>
      <c r="L2" s="60"/>
      <c r="M2" s="60"/>
      <c r="N2" s="60"/>
      <c r="O2" s="60"/>
      <c r="P2" s="245"/>
      <c r="Q2" s="245"/>
      <c r="R2" s="245"/>
      <c r="S2" s="245"/>
      <c r="T2" s="245"/>
      <c r="U2" s="245"/>
      <c r="V2" s="245"/>
      <c r="W2" s="245"/>
      <c r="X2" s="245"/>
      <c r="Y2" s="245"/>
      <c r="Z2" s="245"/>
    </row>
    <row r="3" spans="1:26">
      <c r="A3" s="1506"/>
      <c r="B3" s="245"/>
      <c r="C3" s="245"/>
      <c r="D3" s="245"/>
      <c r="E3" s="245"/>
      <c r="F3" s="245"/>
      <c r="G3" s="245"/>
      <c r="H3" s="245"/>
      <c r="I3" s="245"/>
      <c r="J3" s="245"/>
      <c r="K3" s="245"/>
      <c r="L3" s="245"/>
      <c r="M3" s="245"/>
      <c r="N3" s="245"/>
      <c r="O3" s="245"/>
      <c r="P3" s="245"/>
      <c r="Q3" s="245"/>
      <c r="R3" s="245"/>
      <c r="S3" s="245"/>
      <c r="T3" s="245"/>
      <c r="U3" s="245"/>
      <c r="V3" s="245"/>
      <c r="W3" s="245"/>
      <c r="X3" s="245"/>
      <c r="Y3" s="245"/>
      <c r="Z3" s="245"/>
    </row>
    <row r="4" spans="1:26">
      <c r="B4" s="245"/>
      <c r="C4" s="245"/>
      <c r="D4" s="245"/>
      <c r="E4" s="50" t="s">
        <v>476</v>
      </c>
      <c r="F4" s="60"/>
      <c r="G4" s="60"/>
      <c r="H4" s="60"/>
      <c r="I4" s="60"/>
      <c r="J4" s="60"/>
      <c r="K4" s="60"/>
      <c r="L4" s="60"/>
      <c r="M4" s="60"/>
      <c r="N4" s="60"/>
      <c r="O4" s="60"/>
      <c r="P4" s="245"/>
      <c r="Q4" s="245"/>
      <c r="R4" s="245"/>
      <c r="S4" s="245"/>
      <c r="T4" s="245"/>
      <c r="U4" s="245"/>
      <c r="V4" s="245"/>
      <c r="W4" s="245"/>
      <c r="X4" s="245"/>
      <c r="Y4" s="245"/>
      <c r="Z4" s="245"/>
    </row>
    <row r="5" spans="1:26">
      <c r="B5" s="245"/>
      <c r="C5" s="245"/>
      <c r="D5" s="245"/>
      <c r="E5" s="60"/>
      <c r="F5" s="60"/>
      <c r="G5" s="60"/>
      <c r="H5" s="60"/>
      <c r="I5" s="60"/>
      <c r="J5" s="60"/>
      <c r="K5" s="60"/>
      <c r="L5" s="60"/>
      <c r="M5" s="60"/>
      <c r="N5" s="60"/>
      <c r="O5" s="60"/>
      <c r="P5" s="245"/>
      <c r="Q5" s="245"/>
      <c r="R5" s="245"/>
      <c r="S5" s="245"/>
      <c r="T5" s="245"/>
      <c r="U5" s="245"/>
      <c r="V5" s="245"/>
      <c r="W5" s="245"/>
      <c r="X5" s="245"/>
      <c r="Y5" s="245"/>
      <c r="Z5" s="245"/>
    </row>
    <row r="6" spans="1:26" ht="18.75" customHeight="1">
      <c r="B6" s="245"/>
      <c r="C6" s="1546" t="s">
        <v>455</v>
      </c>
      <c r="D6" s="1542"/>
      <c r="E6" s="1542"/>
      <c r="F6" s="1542"/>
      <c r="G6" s="1542"/>
      <c r="H6" s="1542"/>
      <c r="I6" s="1542"/>
      <c r="J6" s="1542"/>
      <c r="K6" s="1542"/>
      <c r="L6" s="1542"/>
      <c r="M6" s="1542"/>
      <c r="N6" s="1542"/>
      <c r="O6" s="1542"/>
      <c r="P6" s="1542"/>
      <c r="Q6" s="1542"/>
      <c r="R6" s="1542"/>
      <c r="S6" s="1542"/>
      <c r="T6" s="1542"/>
      <c r="U6" s="1542"/>
      <c r="V6" s="1542"/>
      <c r="W6" s="1542"/>
      <c r="X6" s="1542"/>
      <c r="Y6" s="1542"/>
      <c r="Z6" s="1542"/>
    </row>
    <row r="7" spans="1:26">
      <c r="B7" s="245"/>
      <c r="C7" s="245"/>
      <c r="D7" s="245"/>
      <c r="E7" s="60"/>
      <c r="F7" s="60"/>
      <c r="G7" s="60"/>
      <c r="H7" s="60"/>
      <c r="I7" s="60"/>
      <c r="J7" s="60"/>
      <c r="K7" s="60"/>
      <c r="L7" s="60"/>
      <c r="M7" s="60"/>
      <c r="N7" s="60"/>
      <c r="O7" s="60"/>
      <c r="P7" s="245"/>
      <c r="Q7" s="245"/>
      <c r="R7" s="245"/>
      <c r="S7" s="245"/>
      <c r="T7" s="245"/>
      <c r="U7" s="245"/>
      <c r="V7" s="245"/>
      <c r="W7" s="245"/>
      <c r="X7" s="245"/>
      <c r="Y7" s="245"/>
      <c r="Z7" s="245"/>
    </row>
    <row r="8" spans="1:26" ht="15" customHeight="1">
      <c r="B8" s="245"/>
      <c r="C8" s="245"/>
      <c r="D8" s="245"/>
      <c r="E8" s="51" t="s">
        <v>476</v>
      </c>
      <c r="F8" s="60"/>
      <c r="G8" s="60"/>
      <c r="H8" s="60"/>
      <c r="I8" s="60"/>
      <c r="J8" s="60"/>
      <c r="K8" s="60"/>
      <c r="L8" s="60"/>
      <c r="M8" s="60"/>
      <c r="N8" s="60"/>
      <c r="O8" s="60"/>
      <c r="P8" s="245"/>
      <c r="Q8" s="245"/>
      <c r="R8" s="245"/>
      <c r="S8" s="52" t="s">
        <v>537</v>
      </c>
      <c r="T8" s="53"/>
      <c r="U8" s="53" t="s">
        <v>536</v>
      </c>
      <c r="V8" s="53"/>
      <c r="W8" s="53" t="s">
        <v>535</v>
      </c>
      <c r="X8" s="53"/>
      <c r="Y8" s="53" t="s">
        <v>534</v>
      </c>
      <c r="Z8" s="245"/>
    </row>
    <row r="9" spans="1:26">
      <c r="B9" s="245"/>
      <c r="C9" s="245"/>
      <c r="D9" s="245"/>
      <c r="E9" s="60"/>
      <c r="F9" s="60"/>
      <c r="G9" s="60"/>
      <c r="H9" s="60"/>
      <c r="I9" s="60"/>
      <c r="J9" s="60"/>
      <c r="K9" s="60"/>
      <c r="L9" s="245"/>
      <c r="M9" s="54"/>
      <c r="N9" s="60"/>
      <c r="O9" s="60"/>
      <c r="P9" s="245"/>
      <c r="Q9" s="245"/>
      <c r="R9" s="245"/>
      <c r="S9" s="245"/>
      <c r="T9" s="245"/>
      <c r="U9" s="245"/>
      <c r="V9" s="245"/>
      <c r="W9" s="245"/>
      <c r="X9" s="245"/>
      <c r="Y9" s="245"/>
      <c r="Z9" s="245"/>
    </row>
    <row r="10" spans="1:26">
      <c r="B10" s="245"/>
      <c r="C10" s="245"/>
      <c r="D10" s="245"/>
      <c r="E10" s="51" t="s">
        <v>476</v>
      </c>
      <c r="F10" s="60"/>
      <c r="G10" s="60"/>
      <c r="H10" s="60"/>
      <c r="I10" s="60"/>
      <c r="J10" s="60"/>
      <c r="K10" s="60"/>
      <c r="L10" s="60"/>
      <c r="M10" s="60"/>
      <c r="N10" s="60"/>
      <c r="O10" s="60"/>
      <c r="P10" s="245"/>
      <c r="Q10" s="245"/>
      <c r="R10" s="245"/>
      <c r="S10" s="245"/>
      <c r="T10" s="245"/>
      <c r="U10" s="245"/>
      <c r="V10" s="245"/>
      <c r="W10" s="245"/>
      <c r="X10" s="245"/>
      <c r="Y10" s="245"/>
      <c r="Z10" s="245"/>
    </row>
    <row r="11" spans="1:26">
      <c r="B11" s="245"/>
      <c r="C11" s="245"/>
      <c r="D11" s="245"/>
      <c r="E11" s="60"/>
      <c r="F11" s="60"/>
      <c r="G11" s="60"/>
      <c r="H11" s="60"/>
      <c r="I11" s="60"/>
      <c r="J11" s="60"/>
      <c r="K11" s="60"/>
      <c r="L11" s="60"/>
      <c r="M11" s="60"/>
      <c r="N11" s="60"/>
      <c r="O11" s="60"/>
      <c r="P11" s="245"/>
      <c r="Q11" s="245"/>
      <c r="R11" s="245"/>
      <c r="S11" s="245"/>
      <c r="T11" s="245"/>
      <c r="U11" s="245"/>
      <c r="V11" s="245"/>
      <c r="W11" s="245"/>
      <c r="X11" s="245"/>
      <c r="Y11" s="245"/>
      <c r="Z11" s="245"/>
    </row>
    <row r="12" spans="1:26" ht="17.25">
      <c r="B12" s="245"/>
      <c r="C12" s="245"/>
      <c r="D12" s="247"/>
      <c r="E12" s="245"/>
      <c r="F12" s="60"/>
      <c r="G12" s="60"/>
      <c r="H12" s="60"/>
      <c r="I12" s="60"/>
      <c r="J12" s="60"/>
      <c r="K12" s="60"/>
      <c r="L12" s="60"/>
      <c r="M12" s="60"/>
      <c r="N12" s="60"/>
      <c r="O12" s="60"/>
      <c r="P12" s="245"/>
      <c r="Q12" s="245"/>
      <c r="R12" s="245"/>
      <c r="S12" s="245"/>
      <c r="T12" s="245"/>
      <c r="U12" s="245"/>
      <c r="V12" s="245"/>
      <c r="W12" s="245"/>
      <c r="X12" s="245"/>
      <c r="Y12" s="245"/>
      <c r="Z12" s="245"/>
    </row>
    <row r="13" spans="1:26">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c r="B14" s="245"/>
      <c r="C14" s="245"/>
      <c r="D14" s="245"/>
      <c r="E14" s="51" t="s">
        <v>476</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55"/>
      <c r="F16" s="60"/>
      <c r="G16" s="60"/>
      <c r="H16" s="245"/>
      <c r="I16" s="245"/>
      <c r="J16" s="248"/>
      <c r="K16" s="60"/>
      <c r="L16" s="60"/>
      <c r="M16" s="56"/>
      <c r="N16" s="57" t="s">
        <v>478</v>
      </c>
      <c r="O16" s="58" t="s">
        <v>479</v>
      </c>
      <c r="P16" s="59"/>
      <c r="Q16" s="245"/>
      <c r="R16" s="1548" t="str">
        <f>"" &amp; 入力シート!D22</f>
        <v/>
      </c>
      <c r="S16" s="1548"/>
      <c r="T16" s="1548"/>
      <c r="U16" s="1548"/>
      <c r="V16" s="1548"/>
      <c r="W16" s="1548"/>
      <c r="X16" s="1548"/>
      <c r="Y16" s="1548"/>
      <c r="Z16" s="1548"/>
    </row>
    <row r="17" spans="2:26" ht="13.5">
      <c r="B17" s="245"/>
      <c r="C17" s="245"/>
      <c r="D17" s="245"/>
      <c r="E17" s="60"/>
      <c r="F17" s="60"/>
      <c r="G17" s="60"/>
      <c r="H17" s="60"/>
      <c r="I17" s="245"/>
      <c r="J17" s="248"/>
      <c r="K17" s="60"/>
      <c r="L17" s="60"/>
      <c r="M17" s="56"/>
      <c r="N17" s="56"/>
      <c r="O17" s="56"/>
      <c r="P17" s="59"/>
      <c r="Q17" s="245"/>
      <c r="R17" s="1548"/>
      <c r="S17" s="1548"/>
      <c r="T17" s="1548"/>
      <c r="U17" s="1548"/>
      <c r="V17" s="1548"/>
      <c r="W17" s="1548"/>
      <c r="X17" s="1548"/>
      <c r="Y17" s="1548"/>
      <c r="Z17" s="1548"/>
    </row>
    <row r="18" spans="2:26" ht="13.5" customHeight="1">
      <c r="B18" s="245"/>
      <c r="C18" s="245"/>
      <c r="D18" s="245"/>
      <c r="E18" s="55"/>
      <c r="F18" s="60"/>
      <c r="G18" s="60"/>
      <c r="H18" s="60"/>
      <c r="I18" s="245"/>
      <c r="J18" s="248"/>
      <c r="K18" s="60"/>
      <c r="L18" s="60"/>
      <c r="M18" s="56"/>
      <c r="N18" s="56"/>
      <c r="O18" s="58" t="s">
        <v>480</v>
      </c>
      <c r="P18" s="59"/>
      <c r="Q18" s="245"/>
      <c r="R18" s="1547" t="str">
        <f>" " &amp; 入力シート!D23</f>
        <v xml:space="preserve"> </v>
      </c>
      <c r="S18" s="1547"/>
      <c r="T18" s="1547"/>
      <c r="U18" s="1547"/>
      <c r="V18" s="1547"/>
      <c r="W18" s="1547"/>
      <c r="X18" s="1547"/>
      <c r="Y18" s="1547"/>
      <c r="Z18" s="1547"/>
    </row>
    <row r="19" spans="2:26" ht="13.5">
      <c r="B19" s="245"/>
      <c r="C19" s="245"/>
      <c r="D19" s="245"/>
      <c r="E19" s="60"/>
      <c r="F19" s="60"/>
      <c r="G19" s="60"/>
      <c r="H19" s="60"/>
      <c r="I19" s="245"/>
      <c r="J19" s="248"/>
      <c r="K19" s="60"/>
      <c r="L19" s="60"/>
      <c r="M19" s="56"/>
      <c r="N19" s="56"/>
      <c r="O19" s="56"/>
      <c r="P19" s="59"/>
      <c r="Q19" s="245"/>
      <c r="R19" s="1547"/>
      <c r="S19" s="1547"/>
      <c r="T19" s="1547"/>
      <c r="U19" s="1547"/>
      <c r="V19" s="1547"/>
      <c r="W19" s="1547"/>
      <c r="X19" s="1547"/>
      <c r="Y19" s="1547"/>
      <c r="Z19" s="1547"/>
    </row>
    <row r="20" spans="2:26" ht="13.5">
      <c r="B20" s="245"/>
      <c r="C20" s="362"/>
      <c r="D20" s="245"/>
      <c r="E20" s="55"/>
      <c r="F20" s="60"/>
      <c r="G20" s="60"/>
      <c r="H20" s="60"/>
      <c r="I20" s="245"/>
      <c r="J20" s="248"/>
      <c r="K20" s="60"/>
      <c r="L20" s="60"/>
      <c r="M20" s="56"/>
      <c r="N20" s="56"/>
      <c r="O20" s="58" t="s">
        <v>481</v>
      </c>
      <c r="P20" s="59"/>
      <c r="Q20" s="245"/>
      <c r="R20" s="1549" t="str">
        <f>" " &amp; 入力シート!D24</f>
        <v xml:space="preserve"> </v>
      </c>
      <c r="S20" s="1549"/>
      <c r="T20" s="1549"/>
      <c r="U20" s="1549"/>
      <c r="V20" s="1549"/>
      <c r="W20" s="1549"/>
      <c r="X20" s="1549"/>
      <c r="Y20" s="249" t="s">
        <v>1452</v>
      </c>
      <c r="Z20" s="249"/>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c r="B22" s="245"/>
      <c r="C22" s="245"/>
      <c r="D22" s="245"/>
      <c r="E22" s="51" t="s">
        <v>476</v>
      </c>
      <c r="F22" s="60"/>
      <c r="G22" s="60"/>
      <c r="H22" s="60"/>
      <c r="I22" s="60"/>
      <c r="J22" s="60"/>
      <c r="K22" s="60"/>
      <c r="L22" s="60"/>
      <c r="M22" s="60"/>
      <c r="N22" s="60"/>
      <c r="O22" s="60"/>
      <c r="P22" s="245"/>
      <c r="Q22" s="245"/>
      <c r="R22" s="245"/>
      <c r="S22" s="245"/>
      <c r="T22" s="245"/>
      <c r="U22" s="245"/>
      <c r="V22" s="245"/>
      <c r="W22" s="245"/>
      <c r="X22" s="245"/>
      <c r="Y22" s="245"/>
      <c r="Z22" s="245"/>
    </row>
    <row r="23" spans="2:26" ht="14.25">
      <c r="B23" s="245"/>
      <c r="C23" s="245"/>
      <c r="D23" s="43"/>
      <c r="E23" s="60"/>
      <c r="F23" s="250"/>
      <c r="G23" s="60"/>
      <c r="H23" s="1544" t="str">
        <f>" "&amp;入力シート!$D$5&amp;" "&amp;入力シート!$D$8</f>
        <v xml:space="preserve">  </v>
      </c>
      <c r="I23" s="1542"/>
      <c r="J23" s="1542"/>
      <c r="K23" s="1542"/>
      <c r="L23" s="1542"/>
      <c r="M23" s="1542"/>
      <c r="N23" s="1542"/>
      <c r="O23" s="1542"/>
      <c r="P23" s="1542"/>
      <c r="Q23" s="1542"/>
      <c r="R23" s="1542"/>
      <c r="S23" s="1545" t="str">
        <f>"" &amp; 入力シート!D7</f>
        <v/>
      </c>
      <c r="T23" s="1542"/>
      <c r="U23" s="1542"/>
      <c r="V23" s="1542"/>
      <c r="W23" s="1542"/>
      <c r="X23" s="1542"/>
      <c r="Y23" s="245"/>
      <c r="Z23" s="245"/>
    </row>
    <row r="24" spans="2:26" ht="16.5" customHeight="1">
      <c r="B24" s="245"/>
      <c r="C24" s="245"/>
      <c r="D24" s="16" t="s">
        <v>482</v>
      </c>
      <c r="E24" s="61"/>
      <c r="F24" s="62"/>
      <c r="G24" s="62"/>
      <c r="H24" s="1550" t="str">
        <f>" "&amp;入力シート!$D$4&amp;入力シート!$E$4&amp;入力シート!$G$4&amp;" "&amp;入力シート!$I$4&amp;入力シート!$K$4&amp;入力シート!$O$4</f>
        <v xml:space="preserve"> 平成年度 起工第号</v>
      </c>
      <c r="I24" s="1550"/>
      <c r="J24" s="1550"/>
      <c r="K24" s="1550"/>
      <c r="L24" s="1550"/>
      <c r="M24" s="1550"/>
      <c r="N24" s="1550"/>
      <c r="O24" s="1550"/>
      <c r="P24" s="1538"/>
      <c r="Q24" s="1538"/>
      <c r="R24" s="1538"/>
      <c r="S24" s="61" t="str">
        <f>"" &amp; 入力シート!D6</f>
        <v/>
      </c>
      <c r="T24" s="251"/>
      <c r="U24" s="251"/>
      <c r="V24" s="251"/>
      <c r="W24" s="251"/>
      <c r="X24" s="251"/>
      <c r="Y24" s="251"/>
      <c r="Z24" s="245"/>
    </row>
    <row r="25" spans="2:26" ht="14.25">
      <c r="B25" s="245"/>
      <c r="C25" s="245"/>
      <c r="D25" s="245"/>
      <c r="E25" s="63" t="s">
        <v>476</v>
      </c>
      <c r="F25" s="64"/>
      <c r="G25" s="64"/>
      <c r="H25" s="65"/>
      <c r="I25" s="65"/>
      <c r="J25" s="65"/>
      <c r="K25" s="65"/>
      <c r="L25" s="65"/>
      <c r="M25" s="65"/>
      <c r="N25" s="60"/>
      <c r="O25" s="60"/>
      <c r="P25" s="245"/>
      <c r="Q25" s="245"/>
      <c r="R25" s="245"/>
      <c r="S25" s="245"/>
      <c r="T25" s="245"/>
      <c r="U25" s="245"/>
      <c r="V25" s="245"/>
      <c r="W25" s="245"/>
      <c r="X25" s="245"/>
      <c r="Y25" s="245"/>
      <c r="Z25" s="245"/>
    </row>
    <row r="26" spans="2:26" ht="14.25">
      <c r="B26" s="245"/>
      <c r="C26" s="245"/>
      <c r="D26" s="245"/>
      <c r="E26" s="64"/>
      <c r="F26" s="64"/>
      <c r="G26" s="64"/>
      <c r="H26" s="65"/>
      <c r="I26" s="65"/>
      <c r="J26" s="65"/>
      <c r="K26" s="65"/>
      <c r="L26" s="65"/>
      <c r="M26" s="65"/>
      <c r="N26" s="60"/>
      <c r="O26" s="60"/>
      <c r="P26" s="245"/>
      <c r="Q26" s="245"/>
      <c r="R26" s="245"/>
      <c r="S26" s="245"/>
      <c r="T26" s="245"/>
      <c r="U26" s="245"/>
      <c r="V26" s="245"/>
      <c r="W26" s="245"/>
      <c r="X26" s="245"/>
      <c r="Y26" s="245"/>
      <c r="Z26" s="245"/>
    </row>
    <row r="27" spans="2:26" ht="24" customHeight="1">
      <c r="B27" s="245"/>
      <c r="C27" s="245"/>
      <c r="D27" s="1541"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33"/>
      <c r="F27" s="1533"/>
      <c r="G27" s="1533"/>
      <c r="H27" s="1533"/>
      <c r="I27" s="1533"/>
      <c r="J27" s="1533"/>
      <c r="K27" s="1533"/>
      <c r="L27" s="1533"/>
      <c r="M27" s="1533"/>
      <c r="N27" s="1542"/>
      <c r="O27" s="1542"/>
      <c r="P27" s="1542"/>
      <c r="Q27" s="1542"/>
      <c r="R27" s="1542"/>
      <c r="S27" s="1542"/>
      <c r="T27" s="1542"/>
      <c r="U27" s="1542"/>
      <c r="V27" s="1542"/>
      <c r="W27" s="1542"/>
      <c r="X27" s="1542"/>
      <c r="Y27" s="1542"/>
      <c r="Z27" s="245"/>
    </row>
    <row r="28" spans="2:26" ht="24" customHeight="1">
      <c r="B28" s="245"/>
      <c r="C28" s="245"/>
      <c r="D28" s="1533"/>
      <c r="E28" s="1533"/>
      <c r="F28" s="1533"/>
      <c r="G28" s="1533"/>
      <c r="H28" s="1533"/>
      <c r="I28" s="1533"/>
      <c r="J28" s="1533"/>
      <c r="K28" s="1533"/>
      <c r="L28" s="1533"/>
      <c r="M28" s="1533"/>
      <c r="N28" s="1542"/>
      <c r="O28" s="1542"/>
      <c r="P28" s="1542"/>
      <c r="Q28" s="1542"/>
      <c r="R28" s="1542"/>
      <c r="S28" s="1542"/>
      <c r="T28" s="1542"/>
      <c r="U28" s="1542"/>
      <c r="V28" s="1542"/>
      <c r="W28" s="1542"/>
      <c r="X28" s="1542"/>
      <c r="Y28" s="1542"/>
      <c r="Z28" s="245"/>
    </row>
    <row r="29" spans="2:26" ht="14.25">
      <c r="B29" s="245"/>
      <c r="C29" s="245"/>
      <c r="D29" s="245"/>
      <c r="E29" s="64"/>
      <c r="F29" s="64"/>
      <c r="G29" s="64"/>
      <c r="H29" s="65"/>
      <c r="I29" s="65"/>
      <c r="J29" s="65"/>
      <c r="K29" s="65"/>
      <c r="L29" s="65"/>
      <c r="M29" s="65"/>
      <c r="N29" s="60"/>
      <c r="O29" s="60"/>
      <c r="P29" s="245"/>
      <c r="Q29" s="245"/>
      <c r="R29" s="245"/>
      <c r="S29" s="245"/>
      <c r="T29" s="245"/>
      <c r="U29" s="245"/>
      <c r="V29" s="245"/>
      <c r="W29" s="245"/>
      <c r="X29" s="245"/>
      <c r="Y29" s="245"/>
      <c r="Z29" s="245"/>
    </row>
    <row r="30" spans="2:26" ht="14.25">
      <c r="B30" s="245"/>
      <c r="C30" s="1543" t="s">
        <v>477</v>
      </c>
      <c r="D30" s="1542"/>
      <c r="E30" s="1542"/>
      <c r="F30" s="1542"/>
      <c r="G30" s="1542"/>
      <c r="H30" s="1542"/>
      <c r="I30" s="1542"/>
      <c r="J30" s="1542"/>
      <c r="K30" s="1542"/>
      <c r="L30" s="1542"/>
      <c r="M30" s="1542"/>
      <c r="N30" s="1542"/>
      <c r="O30" s="1542"/>
      <c r="P30" s="1542"/>
      <c r="Q30" s="1542"/>
      <c r="R30" s="1542"/>
      <c r="S30" s="1542"/>
      <c r="T30" s="1542"/>
      <c r="U30" s="1542"/>
      <c r="V30" s="1542"/>
      <c r="W30" s="1542"/>
      <c r="X30" s="1542"/>
      <c r="Y30" s="1542"/>
      <c r="Z30" s="245"/>
    </row>
    <row r="31" spans="2:26" ht="15.95" customHeight="1">
      <c r="B31" s="245"/>
      <c r="C31" s="245"/>
      <c r="D31" s="245"/>
      <c r="E31" s="64"/>
      <c r="F31" s="64"/>
      <c r="G31" s="64"/>
      <c r="H31" s="65"/>
      <c r="I31" s="65"/>
      <c r="J31" s="65"/>
      <c r="K31" s="65"/>
      <c r="L31" s="65"/>
      <c r="M31" s="65"/>
      <c r="N31" s="60"/>
      <c r="O31" s="60"/>
      <c r="P31" s="245"/>
      <c r="Q31" s="245"/>
      <c r="R31" s="245"/>
      <c r="S31" s="245"/>
      <c r="T31" s="245"/>
      <c r="U31" s="245"/>
      <c r="V31" s="245"/>
      <c r="W31" s="245"/>
      <c r="X31" s="245"/>
      <c r="Y31" s="245"/>
      <c r="Z31" s="245"/>
    </row>
    <row r="32" spans="2:26" ht="15.95" customHeight="1">
      <c r="B32" s="245"/>
      <c r="C32" s="245"/>
      <c r="D32" s="245"/>
      <c r="E32" s="66" t="s">
        <v>476</v>
      </c>
      <c r="F32" s="66" t="s">
        <v>476</v>
      </c>
      <c r="G32" s="64"/>
      <c r="H32" s="65"/>
      <c r="I32" s="65"/>
      <c r="J32" s="65"/>
      <c r="K32" s="65"/>
      <c r="L32" s="65"/>
      <c r="M32" s="65"/>
      <c r="N32" s="60"/>
      <c r="O32" s="60"/>
      <c r="P32" s="245"/>
      <c r="Q32" s="245"/>
      <c r="R32" s="245"/>
      <c r="S32" s="245"/>
      <c r="T32" s="245"/>
      <c r="U32" s="245"/>
      <c r="V32" s="245"/>
      <c r="W32" s="245"/>
      <c r="X32" s="245"/>
      <c r="Y32" s="245"/>
      <c r="Z32" s="245"/>
    </row>
    <row r="33" spans="2:26" ht="17.25">
      <c r="B33" s="245"/>
      <c r="C33" s="245"/>
      <c r="D33" s="1537" t="s">
        <v>483</v>
      </c>
      <c r="E33" s="1538"/>
      <c r="F33" s="1538"/>
      <c r="G33" s="1538"/>
      <c r="H33" s="1538"/>
      <c r="I33" s="1538"/>
      <c r="J33" s="1538"/>
      <c r="K33" s="1538"/>
      <c r="L33" s="67"/>
      <c r="M33" s="252"/>
      <c r="N33" s="1534" t="str">
        <f>" " &amp; 入力シート!D25</f>
        <v xml:space="preserve"> </v>
      </c>
      <c r="O33" s="1534"/>
      <c r="P33" s="1534"/>
      <c r="Q33" s="1534"/>
      <c r="R33" s="1534"/>
      <c r="S33" s="1534"/>
      <c r="T33" s="1534"/>
      <c r="U33" s="1534"/>
      <c r="V33" s="1534"/>
      <c r="W33" s="1534"/>
      <c r="X33" s="1534"/>
      <c r="Y33" s="253"/>
      <c r="Z33" s="245"/>
    </row>
    <row r="34" spans="2:26" ht="15.95" customHeight="1">
      <c r="B34" s="245"/>
      <c r="C34" s="245"/>
      <c r="D34" s="43" t="s">
        <v>476</v>
      </c>
      <c r="E34" s="66"/>
      <c r="F34" s="66"/>
      <c r="G34" s="64"/>
      <c r="H34" s="65"/>
      <c r="I34" s="65"/>
      <c r="J34" s="65"/>
      <c r="K34" s="65"/>
      <c r="L34" s="65"/>
      <c r="M34" s="65"/>
      <c r="N34" s="60"/>
      <c r="O34" s="60"/>
      <c r="P34" s="245"/>
      <c r="Q34" s="245"/>
      <c r="R34" s="245"/>
      <c r="S34" s="245"/>
      <c r="T34" s="245"/>
      <c r="U34" s="245"/>
      <c r="V34" s="245"/>
      <c r="W34" s="245"/>
      <c r="X34" s="245"/>
      <c r="Y34" s="245"/>
      <c r="Z34" s="245"/>
    </row>
    <row r="35" spans="2:26" ht="15.95" customHeight="1">
      <c r="B35" s="245"/>
      <c r="C35" s="245"/>
      <c r="D35" s="42" t="s">
        <v>476</v>
      </c>
      <c r="E35" s="64"/>
      <c r="F35" s="64"/>
      <c r="G35" s="64"/>
      <c r="H35" s="65"/>
      <c r="I35" s="65"/>
      <c r="J35" s="65"/>
      <c r="K35" s="65"/>
      <c r="L35" s="65"/>
      <c r="M35" s="65"/>
      <c r="N35" s="60"/>
      <c r="O35" s="60"/>
      <c r="P35" s="245"/>
      <c r="Q35" s="245"/>
      <c r="R35" s="245"/>
      <c r="S35" s="245"/>
      <c r="T35" s="245"/>
      <c r="U35" s="245"/>
      <c r="V35" s="245"/>
      <c r="W35" s="245"/>
      <c r="X35" s="245"/>
      <c r="Y35" s="245"/>
      <c r="Z35" s="245"/>
    </row>
    <row r="36" spans="2:26" ht="15.95" customHeight="1">
      <c r="B36" s="245"/>
      <c r="C36" s="245"/>
      <c r="D36" s="42" t="s">
        <v>476</v>
      </c>
      <c r="E36" s="64"/>
      <c r="F36" s="64"/>
      <c r="G36" s="64"/>
      <c r="H36" s="65"/>
      <c r="I36" s="65"/>
      <c r="J36" s="65"/>
      <c r="K36" s="65"/>
      <c r="L36" s="65"/>
      <c r="M36" s="65"/>
      <c r="N36" s="60"/>
      <c r="O36" s="60"/>
      <c r="P36" s="245"/>
      <c r="Q36" s="245"/>
      <c r="R36" s="245"/>
      <c r="S36" s="245"/>
      <c r="T36" s="245"/>
      <c r="U36" s="245"/>
      <c r="V36" s="245"/>
      <c r="W36" s="245"/>
      <c r="X36" s="245"/>
      <c r="Y36" s="245"/>
      <c r="Z36" s="245"/>
    </row>
    <row r="37" spans="2:26" ht="17.25">
      <c r="B37" s="245"/>
      <c r="C37" s="245"/>
      <c r="D37" s="1539" t="s">
        <v>839</v>
      </c>
      <c r="E37" s="1540"/>
      <c r="F37" s="1540"/>
      <c r="G37" s="1540"/>
      <c r="H37" s="1540"/>
      <c r="I37" s="1540"/>
      <c r="J37" s="1540"/>
      <c r="K37" s="1540"/>
      <c r="L37" s="68"/>
      <c r="M37" s="254"/>
      <c r="N37" s="1535" t="str">
        <f>" " &amp; 入力シート!D26</f>
        <v xml:space="preserve"> </v>
      </c>
      <c r="O37" s="1535"/>
      <c r="P37" s="1535"/>
      <c r="Q37" s="1535"/>
      <c r="R37" s="1535"/>
      <c r="S37" s="1535"/>
      <c r="T37" s="1535"/>
      <c r="U37" s="1535"/>
      <c r="V37" s="1535"/>
      <c r="W37" s="1535"/>
      <c r="X37" s="1535"/>
      <c r="Y37" s="255"/>
      <c r="Z37" s="245"/>
    </row>
    <row r="38" spans="2:26" ht="15.95" customHeight="1">
      <c r="B38" s="245"/>
      <c r="C38" s="245"/>
      <c r="D38" s="42" t="s">
        <v>476</v>
      </c>
      <c r="E38" s="64"/>
      <c r="F38" s="64"/>
      <c r="G38" s="64"/>
      <c r="H38" s="65"/>
      <c r="I38" s="65"/>
      <c r="J38" s="65"/>
      <c r="K38" s="65"/>
      <c r="L38" s="65"/>
      <c r="M38" s="65"/>
      <c r="N38" s="60"/>
      <c r="O38" s="60"/>
      <c r="P38" s="245"/>
      <c r="Q38" s="245"/>
      <c r="R38" s="245"/>
      <c r="S38" s="245"/>
      <c r="T38" s="245"/>
      <c r="U38" s="245"/>
      <c r="V38" s="245"/>
      <c r="W38" s="245"/>
      <c r="X38" s="245"/>
      <c r="Y38" s="245"/>
      <c r="Z38" s="245"/>
    </row>
    <row r="39" spans="2:26" ht="15.95" customHeight="1">
      <c r="B39" s="245"/>
      <c r="C39" s="245"/>
      <c r="D39" s="43"/>
      <c r="E39" s="64"/>
      <c r="F39" s="64"/>
      <c r="G39" s="64"/>
      <c r="H39" s="65"/>
      <c r="I39" s="65"/>
      <c r="J39" s="65"/>
      <c r="K39" s="65"/>
      <c r="L39" s="65"/>
      <c r="M39" s="65"/>
      <c r="N39" s="60"/>
      <c r="O39" s="60"/>
      <c r="P39" s="245"/>
      <c r="Q39" s="245"/>
      <c r="R39" s="245"/>
      <c r="S39" s="245"/>
      <c r="T39" s="245"/>
      <c r="U39" s="245"/>
      <c r="V39" s="245"/>
      <c r="W39" s="245"/>
      <c r="X39" s="245"/>
      <c r="Y39" s="245"/>
      <c r="Z39" s="245"/>
    </row>
    <row r="40" spans="2:26" ht="15.95" customHeight="1">
      <c r="B40" s="245"/>
      <c r="C40" s="245"/>
      <c r="D40" s="42" t="s">
        <v>476</v>
      </c>
      <c r="E40" s="64"/>
      <c r="F40" s="64"/>
      <c r="G40" s="64"/>
      <c r="H40" s="65"/>
      <c r="I40" s="65"/>
      <c r="J40" s="65"/>
      <c r="K40" s="65"/>
      <c r="L40" s="65"/>
      <c r="M40" s="65"/>
      <c r="N40" s="60"/>
      <c r="O40" s="60"/>
      <c r="P40" s="245"/>
      <c r="Q40" s="245"/>
      <c r="R40" s="245"/>
      <c r="S40" s="245"/>
      <c r="T40" s="245"/>
      <c r="U40" s="245"/>
      <c r="V40" s="245"/>
      <c r="W40" s="245"/>
      <c r="X40" s="245"/>
      <c r="Y40" s="245"/>
      <c r="Z40" s="245"/>
    </row>
    <row r="41" spans="2:26" ht="17.25" customHeight="1">
      <c r="B41" s="245"/>
      <c r="C41" s="245"/>
      <c r="D41" s="1537" t="s">
        <v>484</v>
      </c>
      <c r="E41" s="1538"/>
      <c r="F41" s="1538"/>
      <c r="G41" s="1538"/>
      <c r="H41" s="1538"/>
      <c r="I41" s="1538"/>
      <c r="J41" s="1538"/>
      <c r="K41" s="61"/>
      <c r="L41" s="61"/>
      <c r="M41" s="251"/>
      <c r="N41" s="1536"/>
      <c r="O41" s="1536"/>
      <c r="P41" s="1536"/>
      <c r="Q41" s="1536"/>
      <c r="R41" s="1536"/>
      <c r="S41" s="1536"/>
      <c r="T41" s="1536"/>
      <c r="U41" s="1536"/>
      <c r="V41" s="1536"/>
      <c r="W41" s="1536"/>
      <c r="X41" s="1536"/>
      <c r="Y41" s="253"/>
      <c r="Z41" s="245"/>
    </row>
    <row r="42" spans="2:26" ht="15.95" customHeight="1">
      <c r="B42" s="245"/>
      <c r="C42" s="245"/>
      <c r="D42" s="245"/>
      <c r="E42" s="64"/>
      <c r="F42" s="64"/>
      <c r="G42" s="64"/>
      <c r="H42" s="65"/>
      <c r="I42" s="65"/>
      <c r="J42" s="65"/>
      <c r="K42" s="65"/>
      <c r="L42" s="65"/>
      <c r="M42" s="65"/>
      <c r="N42" s="60"/>
      <c r="O42" s="60"/>
      <c r="P42" s="245"/>
      <c r="Q42" s="245"/>
      <c r="R42" s="245"/>
      <c r="S42" s="245"/>
      <c r="T42" s="245"/>
      <c r="U42" s="245"/>
      <c r="V42" s="245"/>
      <c r="W42" s="245"/>
      <c r="X42" s="245"/>
      <c r="Y42" s="245"/>
      <c r="Z42" s="245"/>
    </row>
    <row r="43" spans="2:26" ht="15.95" customHeight="1">
      <c r="B43" s="245"/>
      <c r="C43" s="245"/>
      <c r="D43" s="245"/>
      <c r="E43" s="64"/>
      <c r="F43" s="64"/>
      <c r="G43" s="64"/>
      <c r="H43" s="65"/>
      <c r="I43" s="65"/>
      <c r="J43" s="65"/>
      <c r="K43" s="65"/>
      <c r="L43" s="65"/>
      <c r="M43" s="65"/>
      <c r="N43" s="60"/>
      <c r="O43" s="60"/>
      <c r="P43" s="245"/>
      <c r="Q43" s="245"/>
      <c r="R43" s="245"/>
      <c r="S43" s="245"/>
      <c r="T43" s="245"/>
      <c r="U43" s="245"/>
      <c r="V43" s="245"/>
      <c r="W43" s="245"/>
      <c r="X43" s="245"/>
      <c r="Y43" s="245"/>
      <c r="Z43" s="245"/>
    </row>
    <row r="44" spans="2:26" ht="15.95" customHeight="1">
      <c r="B44" s="245"/>
      <c r="C44" s="245"/>
      <c r="D44" s="245"/>
      <c r="E44" s="64"/>
      <c r="F44" s="64"/>
      <c r="G44" s="64"/>
      <c r="H44" s="65"/>
      <c r="I44" s="65"/>
      <c r="J44" s="65"/>
      <c r="K44" s="65"/>
      <c r="L44" s="65"/>
      <c r="M44" s="65"/>
      <c r="N44" s="60"/>
      <c r="O44" s="60"/>
      <c r="P44" s="245"/>
      <c r="Q44" s="245"/>
      <c r="R44" s="245"/>
      <c r="S44" s="245"/>
      <c r="T44" s="245"/>
      <c r="U44" s="245"/>
      <c r="V44" s="245"/>
      <c r="W44" s="245"/>
      <c r="X44" s="245"/>
      <c r="Y44" s="245"/>
      <c r="Z44" s="245"/>
    </row>
    <row r="45" spans="2:26" ht="15.95" customHeight="1">
      <c r="B45" s="245"/>
      <c r="C45" s="245"/>
      <c r="D45" s="245"/>
      <c r="E45" s="64"/>
      <c r="F45" s="64"/>
      <c r="G45" s="64"/>
      <c r="H45" s="65"/>
      <c r="I45" s="65"/>
      <c r="J45" s="65"/>
      <c r="K45" s="65"/>
      <c r="L45" s="65"/>
      <c r="M45" s="65"/>
      <c r="N45" s="60"/>
      <c r="O45" s="60"/>
      <c r="P45" s="245"/>
      <c r="Q45" s="245"/>
      <c r="R45" s="245"/>
      <c r="S45" s="245"/>
      <c r="T45" s="245"/>
      <c r="U45" s="245"/>
      <c r="V45" s="245"/>
      <c r="W45" s="245"/>
      <c r="X45" s="245"/>
      <c r="Y45" s="245"/>
      <c r="Z45" s="245"/>
    </row>
    <row r="46" spans="2:26" ht="15.95" customHeight="1">
      <c r="B46" s="245"/>
      <c r="C46" s="245"/>
      <c r="D46" s="245"/>
      <c r="E46" s="63" t="s">
        <v>476</v>
      </c>
      <c r="F46" s="64"/>
      <c r="G46" s="64"/>
      <c r="H46" s="65"/>
      <c r="I46" s="65"/>
      <c r="J46" s="65"/>
      <c r="K46" s="65"/>
      <c r="L46" s="65"/>
      <c r="M46" s="65"/>
      <c r="N46" s="60"/>
      <c r="O46" s="60"/>
      <c r="P46" s="245"/>
      <c r="Q46" s="245"/>
      <c r="R46" s="245"/>
      <c r="S46" s="245"/>
      <c r="T46" s="245"/>
      <c r="U46" s="245"/>
      <c r="V46" s="245"/>
      <c r="W46" s="245"/>
      <c r="X46" s="245"/>
      <c r="Y46" s="245"/>
      <c r="Z46" s="245"/>
    </row>
    <row r="47" spans="2:26" ht="15.95" customHeight="1">
      <c r="B47" s="245"/>
      <c r="C47" s="245"/>
      <c r="D47" s="245"/>
      <c r="E47" s="63"/>
      <c r="F47" s="64"/>
      <c r="G47" s="64"/>
      <c r="H47" s="65"/>
      <c r="I47" s="65"/>
      <c r="J47" s="65"/>
      <c r="K47" s="65"/>
      <c r="L47" s="65"/>
      <c r="M47" s="65"/>
      <c r="N47" s="60"/>
      <c r="O47" s="60"/>
      <c r="P47" s="245"/>
      <c r="Q47" s="245"/>
      <c r="R47" s="245"/>
      <c r="S47" s="245"/>
      <c r="T47" s="245"/>
      <c r="U47" s="245"/>
      <c r="V47" s="245"/>
      <c r="W47" s="245"/>
      <c r="X47" s="245"/>
      <c r="Y47" s="245"/>
      <c r="Z47" s="245"/>
    </row>
    <row r="48" spans="2:26" ht="14.25">
      <c r="B48" s="245"/>
      <c r="C48" s="245"/>
      <c r="D48" s="245"/>
      <c r="E48" s="64"/>
      <c r="F48" s="64"/>
      <c r="G48" s="64"/>
      <c r="H48" s="65"/>
      <c r="I48" s="65"/>
      <c r="J48" s="65"/>
      <c r="K48" s="65"/>
      <c r="L48" s="65"/>
      <c r="M48" s="65"/>
      <c r="N48" s="60"/>
      <c r="O48" s="60"/>
      <c r="P48" s="245"/>
      <c r="Q48" s="245"/>
      <c r="R48" s="245"/>
      <c r="S48" s="245"/>
      <c r="T48" s="245"/>
      <c r="U48" s="245"/>
      <c r="V48" s="245"/>
      <c r="W48" s="245"/>
      <c r="X48" s="245"/>
      <c r="Y48" s="245"/>
      <c r="Z48" s="245"/>
    </row>
    <row r="49" spans="2:26" ht="14.25">
      <c r="B49" s="245"/>
      <c r="C49" s="245"/>
      <c r="D49" s="245" t="s">
        <v>485</v>
      </c>
      <c r="E49" s="60" t="s">
        <v>1202</v>
      </c>
      <c r="F49" s="65"/>
      <c r="G49" s="65"/>
      <c r="H49" s="65"/>
      <c r="I49" s="65"/>
      <c r="J49" s="65"/>
      <c r="K49" s="65"/>
      <c r="L49" s="65"/>
      <c r="M49" s="65"/>
      <c r="N49" s="60"/>
      <c r="O49" s="60"/>
      <c r="P49" s="245"/>
      <c r="Q49" s="245"/>
      <c r="R49" s="245"/>
      <c r="S49" s="245"/>
      <c r="T49" s="245"/>
      <c r="U49" s="245"/>
      <c r="V49" s="245"/>
      <c r="W49" s="245"/>
      <c r="X49" s="245"/>
      <c r="Y49" s="245"/>
      <c r="Z49" s="245"/>
    </row>
    <row r="50" spans="2:26" ht="14.25">
      <c r="B50" s="245"/>
      <c r="C50" s="245"/>
      <c r="D50" s="245"/>
      <c r="E50" s="60"/>
      <c r="F50" s="65"/>
      <c r="G50" s="65"/>
      <c r="H50" s="65"/>
      <c r="I50" s="65"/>
      <c r="J50" s="65"/>
      <c r="K50" s="65"/>
      <c r="L50" s="65"/>
      <c r="M50" s="65"/>
      <c r="N50" s="60"/>
      <c r="O50" s="60"/>
      <c r="P50" s="245"/>
      <c r="Q50" s="245"/>
      <c r="R50" s="245"/>
      <c r="S50" s="245"/>
      <c r="T50" s="245"/>
      <c r="U50" s="245"/>
      <c r="V50" s="245"/>
      <c r="W50" s="245"/>
      <c r="X50" s="245"/>
      <c r="Y50" s="245"/>
      <c r="Z50" s="245"/>
    </row>
    <row r="51" spans="2:26" ht="12" customHeight="1">
      <c r="B51" s="245"/>
      <c r="C51" s="245"/>
      <c r="D51" s="256" t="s">
        <v>486</v>
      </c>
      <c r="E51" s="1533" t="s">
        <v>487</v>
      </c>
      <c r="F51" s="1533"/>
      <c r="G51" s="1533"/>
      <c r="H51" s="1533"/>
      <c r="I51" s="1533"/>
      <c r="J51" s="1533"/>
      <c r="K51" s="1533"/>
      <c r="L51" s="1533"/>
      <c r="M51" s="1533"/>
      <c r="N51" s="1533"/>
      <c r="O51" s="1533"/>
      <c r="P51" s="1533"/>
      <c r="Q51" s="1533"/>
      <c r="R51" s="1533"/>
      <c r="S51" s="1533"/>
      <c r="T51" s="1533"/>
      <c r="U51" s="1533"/>
      <c r="V51" s="1533"/>
      <c r="W51" s="1533"/>
      <c r="X51" s="1533"/>
      <c r="Y51" s="245"/>
      <c r="Z51" s="245"/>
    </row>
    <row r="52" spans="2:26" ht="12" customHeight="1">
      <c r="B52" s="245"/>
      <c r="C52" s="245"/>
      <c r="D52" s="245"/>
      <c r="E52" s="1533"/>
      <c r="F52" s="1533"/>
      <c r="G52" s="1533"/>
      <c r="H52" s="1533"/>
      <c r="I52" s="1533"/>
      <c r="J52" s="1533"/>
      <c r="K52" s="1533"/>
      <c r="L52" s="1533"/>
      <c r="M52" s="1533"/>
      <c r="N52" s="1533"/>
      <c r="O52" s="1533"/>
      <c r="P52" s="1533"/>
      <c r="Q52" s="1533"/>
      <c r="R52" s="1533"/>
      <c r="S52" s="1533"/>
      <c r="T52" s="1533"/>
      <c r="U52" s="1533"/>
      <c r="V52" s="1533"/>
      <c r="W52" s="1533"/>
      <c r="X52" s="1533"/>
      <c r="Y52" s="245"/>
      <c r="Z52" s="245"/>
    </row>
    <row r="53" spans="2:26">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row>
    <row r="54" spans="2:2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row>
    <row r="55" spans="2:26">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2: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2:26">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zoomScaleNormal="100" zoomScaleSheetLayoutView="100" workbookViewId="0">
      <selection activeCell="E12" sqref="E12:M13"/>
    </sheetView>
  </sheetViews>
  <sheetFormatPr defaultColWidth="8" defaultRowHeight="14.25"/>
  <cols>
    <col min="1" max="1" width="10.625" style="364" bestFit="1" customWidth="1"/>
    <col min="2" max="2" width="4.125" style="364" customWidth="1"/>
    <col min="3" max="3" width="6.5" style="364" customWidth="1"/>
    <col min="4" max="4" width="2.75" style="364" customWidth="1"/>
    <col min="5" max="5" width="5.625" style="364" customWidth="1"/>
    <col min="6" max="6" width="2.75" style="364" customWidth="1"/>
    <col min="7" max="12" width="8" style="364" customWidth="1"/>
    <col min="13" max="13" width="8.25" style="364" customWidth="1"/>
    <col min="14" max="14" width="8" style="364" customWidth="1"/>
    <col min="15" max="15" width="3.625" style="365" customWidth="1"/>
    <col min="16" max="23" width="8" style="365"/>
    <col min="24" max="16384" width="8" style="364"/>
  </cols>
  <sheetData>
    <row r="1" spans="1:14" ht="18" customHeight="1">
      <c r="A1" s="1506" t="s">
        <v>1191</v>
      </c>
      <c r="B1" s="40"/>
      <c r="C1" s="17"/>
      <c r="D1" s="17"/>
      <c r="E1" s="17"/>
      <c r="F1" s="17"/>
      <c r="G1" s="17"/>
      <c r="H1" s="17"/>
      <c r="I1" s="17"/>
      <c r="J1" s="17"/>
      <c r="K1" s="17"/>
      <c r="L1" s="17"/>
      <c r="M1" s="17"/>
      <c r="N1" s="17"/>
    </row>
    <row r="2" spans="1:14" ht="18" customHeight="1">
      <c r="A2" s="1506"/>
      <c r="B2" s="17"/>
      <c r="C2" s="17"/>
      <c r="D2" s="17"/>
      <c r="E2" s="17"/>
      <c r="F2" s="17"/>
      <c r="G2" s="17"/>
      <c r="H2" s="17"/>
      <c r="I2" s="17"/>
      <c r="J2" s="17"/>
      <c r="K2" s="17"/>
      <c r="L2" s="17"/>
      <c r="M2" s="17"/>
      <c r="N2" s="17"/>
    </row>
    <row r="3" spans="1:14" ht="18" customHeight="1">
      <c r="A3" s="1506"/>
      <c r="B3" s="1554" t="s">
        <v>1189</v>
      </c>
      <c r="C3" s="1554"/>
      <c r="D3" s="1554"/>
      <c r="E3" s="1554"/>
      <c r="F3" s="1554"/>
      <c r="G3" s="1554"/>
      <c r="H3" s="1554"/>
      <c r="I3" s="1554"/>
      <c r="J3" s="1554"/>
      <c r="K3" s="1554"/>
      <c r="L3" s="1554"/>
      <c r="M3" s="1554"/>
      <c r="N3" s="1554"/>
    </row>
    <row r="4" spans="1:14" ht="24" customHeight="1">
      <c r="B4" s="17"/>
      <c r="C4" s="17"/>
      <c r="D4" s="17"/>
      <c r="E4" s="17"/>
      <c r="F4" s="17"/>
      <c r="G4" s="17"/>
      <c r="H4" s="17"/>
      <c r="I4" s="17"/>
      <c r="J4" s="17"/>
      <c r="K4" s="17"/>
      <c r="L4" s="17"/>
      <c r="M4" s="17"/>
      <c r="N4" s="17"/>
    </row>
    <row r="5" spans="1:14" ht="24" customHeight="1">
      <c r="B5" s="17"/>
      <c r="C5" s="41" t="s">
        <v>488</v>
      </c>
      <c r="D5" s="17"/>
      <c r="E5" s="17"/>
      <c r="F5" s="17"/>
      <c r="G5" s="17"/>
      <c r="H5" s="17"/>
      <c r="I5" s="17"/>
      <c r="J5" s="17"/>
      <c r="K5" s="17"/>
      <c r="L5" s="17"/>
      <c r="M5" s="17"/>
      <c r="N5" s="17"/>
    </row>
    <row r="6" spans="1:14" ht="24" customHeight="1">
      <c r="B6" s="17"/>
      <c r="C6" s="41"/>
      <c r="D6" s="17"/>
      <c r="E6" s="1553" t="str">
        <f>"" &amp; 入力シート!D25</f>
        <v/>
      </c>
      <c r="F6" s="1553"/>
      <c r="G6" s="1553"/>
      <c r="H6" s="1553"/>
      <c r="I6" s="1553"/>
      <c r="J6" s="1553"/>
      <c r="K6" s="1553"/>
      <c r="L6" s="1553"/>
      <c r="M6" s="1553"/>
      <c r="N6" s="17"/>
    </row>
    <row r="7" spans="1:14" ht="24" customHeight="1">
      <c r="B7" s="17"/>
      <c r="C7" s="17"/>
      <c r="D7" s="17"/>
      <c r="E7" s="1553"/>
      <c r="F7" s="1553"/>
      <c r="G7" s="1553"/>
      <c r="H7" s="1553"/>
      <c r="I7" s="1553"/>
      <c r="J7" s="1553"/>
      <c r="K7" s="1553"/>
      <c r="L7" s="1553"/>
      <c r="M7" s="1553"/>
      <c r="N7" s="17"/>
    </row>
    <row r="8" spans="1:14" ht="24" customHeight="1">
      <c r="B8" s="17"/>
      <c r="C8" s="41" t="s">
        <v>489</v>
      </c>
      <c r="D8" s="17"/>
      <c r="E8" s="17"/>
      <c r="F8" s="17"/>
      <c r="G8" s="17"/>
      <c r="H8" s="17"/>
      <c r="I8" s="17"/>
      <c r="J8" s="17"/>
      <c r="K8" s="17"/>
      <c r="L8" s="17"/>
      <c r="M8" s="17"/>
      <c r="N8" s="17"/>
    </row>
    <row r="9" spans="1:14" ht="24" customHeight="1">
      <c r="B9" s="17"/>
      <c r="C9" s="41"/>
      <c r="D9" s="17"/>
      <c r="E9" s="1552"/>
      <c r="F9" s="1552"/>
      <c r="G9" s="1552"/>
      <c r="H9" s="1552"/>
      <c r="I9" s="1552"/>
      <c r="J9" s="1552"/>
      <c r="K9" s="1552"/>
      <c r="L9" s="1552"/>
      <c r="M9" s="1552"/>
      <c r="N9" s="17"/>
    </row>
    <row r="10" spans="1:14" ht="24" customHeight="1">
      <c r="B10" s="17"/>
      <c r="C10" s="17"/>
      <c r="D10" s="17"/>
      <c r="E10" s="1552"/>
      <c r="F10" s="1552"/>
      <c r="G10" s="1552"/>
      <c r="H10" s="1552"/>
      <c r="I10" s="1552"/>
      <c r="J10" s="1552"/>
      <c r="K10" s="1552"/>
      <c r="L10" s="1552"/>
      <c r="M10" s="1552"/>
      <c r="N10" s="17"/>
    </row>
    <row r="11" spans="1:14" ht="24" customHeight="1">
      <c r="B11" s="17"/>
      <c r="C11" s="41" t="s">
        <v>490</v>
      </c>
      <c r="D11" s="17"/>
      <c r="E11" s="17"/>
      <c r="F11" s="17"/>
      <c r="G11" s="17"/>
      <c r="H11" s="17"/>
      <c r="I11" s="17"/>
      <c r="J11" s="17"/>
      <c r="K11" s="17"/>
      <c r="L11" s="17"/>
      <c r="M11" s="17"/>
      <c r="N11" s="17"/>
    </row>
    <row r="12" spans="1:14" ht="24" customHeight="1">
      <c r="B12" s="17"/>
      <c r="C12" s="41"/>
      <c r="D12" s="17"/>
      <c r="E12" s="1552"/>
      <c r="F12" s="1552"/>
      <c r="G12" s="1552"/>
      <c r="H12" s="1552"/>
      <c r="I12" s="1552"/>
      <c r="J12" s="1552"/>
      <c r="K12" s="1552"/>
      <c r="L12" s="1552"/>
      <c r="M12" s="1552"/>
      <c r="N12" s="17"/>
    </row>
    <row r="13" spans="1:14" ht="24" customHeight="1">
      <c r="B13" s="17"/>
      <c r="C13" s="17"/>
      <c r="D13" s="17"/>
      <c r="E13" s="1552"/>
      <c r="F13" s="1552"/>
      <c r="G13" s="1552"/>
      <c r="H13" s="1552"/>
      <c r="I13" s="1552"/>
      <c r="J13" s="1552"/>
      <c r="K13" s="1552"/>
      <c r="L13" s="1552"/>
      <c r="M13" s="1552"/>
      <c r="N13" s="17"/>
    </row>
    <row r="14" spans="1:14" ht="24" customHeight="1">
      <c r="B14" s="17"/>
      <c r="C14" s="41" t="s">
        <v>491</v>
      </c>
      <c r="D14" s="17"/>
      <c r="E14" s="17"/>
      <c r="F14" s="17"/>
      <c r="G14" s="17"/>
      <c r="H14" s="17"/>
      <c r="I14" s="17"/>
      <c r="J14" s="17"/>
      <c r="K14" s="17"/>
      <c r="L14" s="17"/>
      <c r="M14" s="17"/>
      <c r="N14" s="17"/>
    </row>
    <row r="15" spans="1:14" ht="24" customHeight="1">
      <c r="B15" s="17"/>
      <c r="C15" s="41"/>
      <c r="D15" s="17"/>
      <c r="E15" s="1552"/>
      <c r="F15" s="1552"/>
      <c r="G15" s="1552"/>
      <c r="H15" s="1552"/>
      <c r="I15" s="1552"/>
      <c r="J15" s="1552"/>
      <c r="K15" s="1552"/>
      <c r="L15" s="1552"/>
      <c r="M15" s="1552"/>
      <c r="N15" s="17"/>
    </row>
    <row r="16" spans="1:14" ht="24" customHeight="1">
      <c r="B16" s="17"/>
      <c r="C16" s="17"/>
      <c r="D16" s="17"/>
      <c r="E16" s="1552"/>
      <c r="F16" s="1552"/>
      <c r="G16" s="1552"/>
      <c r="H16" s="1552"/>
      <c r="I16" s="1552"/>
      <c r="J16" s="1552"/>
      <c r="K16" s="1552"/>
      <c r="L16" s="1552"/>
      <c r="M16" s="1552"/>
      <c r="N16" s="17"/>
    </row>
    <row r="17" spans="2:14" ht="24" customHeight="1">
      <c r="B17" s="17"/>
      <c r="C17" s="41" t="s">
        <v>492</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493</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494</v>
      </c>
      <c r="D22" s="17"/>
      <c r="E22" s="17"/>
      <c r="F22" s="17"/>
      <c r="G22" s="17"/>
      <c r="H22" s="17"/>
      <c r="I22" s="17"/>
      <c r="J22" s="17" t="s">
        <v>495</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496</v>
      </c>
      <c r="D24" s="42"/>
      <c r="E24" s="42"/>
      <c r="F24" s="43"/>
      <c r="G24" s="17"/>
      <c r="H24" s="16"/>
      <c r="I24" s="16"/>
      <c r="J24" s="16"/>
      <c r="K24" s="16"/>
      <c r="L24" s="16"/>
      <c r="M24" s="16"/>
      <c r="N24" s="16"/>
    </row>
    <row r="25" spans="2:14" ht="18" customHeight="1">
      <c r="B25" s="17"/>
      <c r="C25" s="42" t="s">
        <v>496</v>
      </c>
      <c r="D25" s="42"/>
      <c r="E25" s="42"/>
      <c r="F25" s="43"/>
      <c r="G25" s="17"/>
      <c r="H25" s="16"/>
      <c r="I25" s="16"/>
      <c r="J25" s="16"/>
      <c r="K25" s="16"/>
      <c r="L25" s="16"/>
      <c r="M25" s="16"/>
      <c r="N25" s="16"/>
    </row>
    <row r="26" spans="2:14" ht="18" customHeight="1">
      <c r="B26" s="17"/>
      <c r="C26" s="42" t="s">
        <v>496</v>
      </c>
      <c r="D26" s="42"/>
      <c r="E26" s="42"/>
      <c r="F26" s="43"/>
      <c r="G26" s="17"/>
      <c r="H26" s="16"/>
      <c r="I26" s="16"/>
      <c r="J26" s="16"/>
      <c r="K26" s="16"/>
      <c r="L26" s="16"/>
      <c r="M26" s="16"/>
      <c r="N26" s="16"/>
    </row>
    <row r="27" spans="2:14" ht="18" customHeight="1">
      <c r="B27" s="17"/>
      <c r="C27" s="42" t="s">
        <v>496</v>
      </c>
      <c r="D27" s="42"/>
      <c r="E27" s="42"/>
      <c r="F27" s="43"/>
      <c r="G27" s="17"/>
      <c r="H27" s="16"/>
      <c r="I27" s="16"/>
      <c r="J27" s="16"/>
      <c r="K27" s="16"/>
      <c r="L27" s="16"/>
      <c r="M27" s="16"/>
      <c r="N27" s="16"/>
    </row>
    <row r="28" spans="2:14" ht="18" customHeight="1">
      <c r="B28" s="17"/>
      <c r="C28" s="42" t="s">
        <v>496</v>
      </c>
      <c r="D28" s="42"/>
      <c r="E28" s="42"/>
      <c r="F28" s="43"/>
      <c r="G28" s="17"/>
      <c r="H28" s="16"/>
      <c r="I28" s="16"/>
      <c r="J28" s="16"/>
      <c r="K28" s="16"/>
      <c r="L28" s="16"/>
      <c r="M28" s="16"/>
      <c r="N28" s="16"/>
    </row>
    <row r="29" spans="2:14" ht="18" customHeight="1">
      <c r="B29" s="17"/>
      <c r="C29" s="42" t="s">
        <v>496</v>
      </c>
      <c r="D29" s="42"/>
      <c r="E29" s="42"/>
      <c r="F29" s="43"/>
      <c r="G29" s="17"/>
      <c r="H29" s="16"/>
      <c r="I29" s="16"/>
      <c r="J29" s="16"/>
      <c r="K29" s="16"/>
      <c r="L29" s="16"/>
      <c r="M29" s="16"/>
      <c r="N29" s="16"/>
    </row>
    <row r="30" spans="2:14" ht="18" customHeight="1">
      <c r="B30" s="17"/>
      <c r="C30" s="42" t="s">
        <v>496</v>
      </c>
      <c r="D30" s="42"/>
      <c r="E30" s="42"/>
      <c r="F30" s="43"/>
      <c r="G30" s="17"/>
      <c r="H30" s="16"/>
      <c r="I30" s="16"/>
      <c r="J30" s="16"/>
      <c r="K30" s="16"/>
      <c r="L30" s="16"/>
      <c r="M30" s="16"/>
      <c r="N30" s="16"/>
    </row>
    <row r="31" spans="2:14" ht="18" customHeight="1">
      <c r="B31" s="43"/>
      <c r="C31" s="42" t="s">
        <v>496</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497</v>
      </c>
      <c r="C34" s="49" t="s">
        <v>498</v>
      </c>
      <c r="D34" s="47"/>
      <c r="E34" s="47"/>
      <c r="F34" s="47"/>
      <c r="G34" s="47"/>
      <c r="H34" s="47"/>
      <c r="I34" s="47"/>
      <c r="J34" s="47"/>
      <c r="K34" s="47"/>
      <c r="L34" s="47"/>
      <c r="M34" s="47"/>
      <c r="N34" s="17"/>
    </row>
    <row r="35" spans="2:14" ht="18" customHeight="1">
      <c r="B35" s="49"/>
      <c r="C35" s="49" t="s">
        <v>499</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54" t="s">
        <v>1190</v>
      </c>
      <c r="C38" s="1554"/>
      <c r="D38" s="1554"/>
      <c r="E38" s="1554"/>
      <c r="F38" s="1554"/>
      <c r="G38" s="1554"/>
      <c r="H38" s="1554"/>
      <c r="I38" s="1554"/>
      <c r="J38" s="1554"/>
      <c r="K38" s="1554"/>
      <c r="L38" s="1554"/>
      <c r="M38" s="1554"/>
      <c r="N38" s="1554"/>
    </row>
    <row r="39" spans="2:14" ht="24" customHeight="1">
      <c r="B39" s="17"/>
      <c r="C39" s="17"/>
      <c r="D39" s="17"/>
      <c r="E39" s="17"/>
      <c r="F39" s="17"/>
      <c r="G39" s="17"/>
      <c r="H39" s="17"/>
      <c r="I39" s="17"/>
      <c r="J39" s="17"/>
      <c r="K39" s="17"/>
      <c r="L39" s="17"/>
      <c r="M39" s="17"/>
      <c r="N39" s="17"/>
    </row>
    <row r="40" spans="2:14" ht="24" customHeight="1">
      <c r="B40" s="17"/>
      <c r="C40" s="41" t="s">
        <v>488</v>
      </c>
      <c r="D40" s="17"/>
      <c r="E40" s="17"/>
      <c r="F40" s="17"/>
      <c r="G40" s="17"/>
      <c r="H40" s="17"/>
      <c r="I40" s="17"/>
      <c r="J40" s="17"/>
      <c r="K40" s="17"/>
      <c r="L40" s="17"/>
      <c r="M40" s="17"/>
      <c r="N40" s="17"/>
    </row>
    <row r="41" spans="2:14" ht="24" customHeight="1">
      <c r="B41" s="17"/>
      <c r="C41" s="41"/>
      <c r="D41" s="17"/>
      <c r="E41" s="1553">
        <f>+入力シート!D26</f>
        <v>0</v>
      </c>
      <c r="F41" s="1553"/>
      <c r="G41" s="1553"/>
      <c r="H41" s="1553"/>
      <c r="I41" s="1553"/>
      <c r="J41" s="1553"/>
      <c r="K41" s="1553"/>
      <c r="L41" s="1553"/>
      <c r="M41" s="1553"/>
      <c r="N41" s="17"/>
    </row>
    <row r="42" spans="2:14" ht="24" customHeight="1">
      <c r="B42" s="17"/>
      <c r="C42" s="17"/>
      <c r="D42" s="17"/>
      <c r="E42" s="1553"/>
      <c r="F42" s="1553"/>
      <c r="G42" s="1553"/>
      <c r="H42" s="1553"/>
      <c r="I42" s="1553"/>
      <c r="J42" s="1553"/>
      <c r="K42" s="1553"/>
      <c r="L42" s="1553"/>
      <c r="M42" s="1553"/>
      <c r="N42" s="17"/>
    </row>
    <row r="43" spans="2:14" ht="24" customHeight="1">
      <c r="B43" s="17"/>
      <c r="C43" s="41" t="s">
        <v>489</v>
      </c>
      <c r="D43" s="17"/>
      <c r="E43" s="17"/>
      <c r="F43" s="17"/>
      <c r="G43" s="17"/>
      <c r="H43" s="17"/>
      <c r="I43" s="17"/>
      <c r="J43" s="17"/>
      <c r="K43" s="17"/>
      <c r="L43" s="17"/>
      <c r="M43" s="17"/>
      <c r="N43" s="17"/>
    </row>
    <row r="44" spans="2:14" ht="24" customHeight="1">
      <c r="B44" s="17"/>
      <c r="C44" s="41"/>
      <c r="D44" s="17"/>
      <c r="E44" s="1552"/>
      <c r="F44" s="1552"/>
      <c r="G44" s="1552"/>
      <c r="H44" s="1552"/>
      <c r="I44" s="1552"/>
      <c r="J44" s="1552"/>
      <c r="K44" s="1552"/>
      <c r="L44" s="1552"/>
      <c r="M44" s="1552"/>
      <c r="N44" s="17"/>
    </row>
    <row r="45" spans="2:14" ht="24" customHeight="1">
      <c r="B45" s="17"/>
      <c r="C45" s="17"/>
      <c r="D45" s="17"/>
      <c r="E45" s="1552"/>
      <c r="F45" s="1552"/>
      <c r="G45" s="1552"/>
      <c r="H45" s="1552"/>
      <c r="I45" s="1552"/>
      <c r="J45" s="1552"/>
      <c r="K45" s="1552"/>
      <c r="L45" s="1552"/>
      <c r="M45" s="1552"/>
      <c r="N45" s="17"/>
    </row>
    <row r="46" spans="2:14" ht="24" customHeight="1">
      <c r="B46" s="17"/>
      <c r="C46" s="41" t="s">
        <v>490</v>
      </c>
      <c r="D46" s="17"/>
      <c r="E46" s="17"/>
      <c r="F46" s="17"/>
      <c r="G46" s="17"/>
      <c r="H46" s="17"/>
      <c r="I46" s="17"/>
      <c r="J46" s="17"/>
      <c r="K46" s="17"/>
      <c r="L46" s="17"/>
      <c r="M46" s="17"/>
      <c r="N46" s="17"/>
    </row>
    <row r="47" spans="2:14" ht="24" customHeight="1">
      <c r="B47" s="17"/>
      <c r="C47" s="41"/>
      <c r="D47" s="17"/>
      <c r="E47" s="1552"/>
      <c r="F47" s="1552"/>
      <c r="G47" s="1552"/>
      <c r="H47" s="1552"/>
      <c r="I47" s="1552"/>
      <c r="J47" s="1552"/>
      <c r="K47" s="1552"/>
      <c r="L47" s="1552"/>
      <c r="M47" s="1552"/>
      <c r="N47" s="17"/>
    </row>
    <row r="48" spans="2:14" ht="24" customHeight="1">
      <c r="B48" s="17"/>
      <c r="C48" s="17"/>
      <c r="D48" s="17"/>
      <c r="E48" s="1552"/>
      <c r="F48" s="1552"/>
      <c r="G48" s="1552"/>
      <c r="H48" s="1552"/>
      <c r="I48" s="1552"/>
      <c r="J48" s="1552"/>
      <c r="K48" s="1552"/>
      <c r="L48" s="1552"/>
      <c r="M48" s="1552"/>
      <c r="N48" s="17"/>
    </row>
    <row r="49" spans="2:14" ht="24" customHeight="1">
      <c r="B49" s="17"/>
      <c r="C49" s="41" t="s">
        <v>491</v>
      </c>
      <c r="D49" s="17"/>
      <c r="E49" s="17"/>
      <c r="F49" s="17"/>
      <c r="G49" s="17"/>
      <c r="H49" s="17"/>
      <c r="I49" s="17"/>
      <c r="J49" s="17"/>
      <c r="K49" s="17"/>
      <c r="L49" s="17"/>
      <c r="M49" s="17"/>
      <c r="N49" s="17"/>
    </row>
    <row r="50" spans="2:14" ht="24" customHeight="1">
      <c r="B50" s="17"/>
      <c r="C50" s="41"/>
      <c r="D50" s="17"/>
      <c r="E50" s="1552"/>
      <c r="F50" s="1552"/>
      <c r="G50" s="1552"/>
      <c r="H50" s="1552"/>
      <c r="I50" s="1552"/>
      <c r="J50" s="1552"/>
      <c r="K50" s="1552"/>
      <c r="L50" s="1552"/>
      <c r="M50" s="1552"/>
      <c r="N50" s="17"/>
    </row>
    <row r="51" spans="2:14" ht="24" customHeight="1">
      <c r="B51" s="17"/>
      <c r="C51" s="17"/>
      <c r="D51" s="17"/>
      <c r="E51" s="1552"/>
      <c r="F51" s="1552"/>
      <c r="G51" s="1552"/>
      <c r="H51" s="1552"/>
      <c r="I51" s="1552"/>
      <c r="J51" s="1552"/>
      <c r="K51" s="1552"/>
      <c r="L51" s="1552"/>
      <c r="M51" s="1552"/>
      <c r="N51" s="17"/>
    </row>
    <row r="52" spans="2:14" ht="24" customHeight="1">
      <c r="B52" s="17"/>
      <c r="C52" s="41" t="s">
        <v>492</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493</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494</v>
      </c>
      <c r="D57" s="17"/>
      <c r="E57" s="17"/>
      <c r="F57" s="17"/>
      <c r="G57" s="17"/>
      <c r="H57" s="17"/>
      <c r="I57" s="17"/>
      <c r="J57" s="17" t="s">
        <v>495</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496</v>
      </c>
      <c r="D59" s="42"/>
      <c r="E59" s="42"/>
      <c r="F59" s="43"/>
      <c r="G59" s="17"/>
      <c r="H59" s="16"/>
      <c r="I59" s="16"/>
      <c r="J59" s="16"/>
      <c r="K59" s="16"/>
      <c r="L59" s="16"/>
      <c r="M59" s="16"/>
      <c r="N59" s="16"/>
    </row>
    <row r="60" spans="2:14" ht="18" customHeight="1">
      <c r="B60" s="17"/>
      <c r="C60" s="42" t="s">
        <v>496</v>
      </c>
      <c r="D60" s="42"/>
      <c r="E60" s="42"/>
      <c r="F60" s="43"/>
      <c r="G60" s="17"/>
      <c r="H60" s="16"/>
      <c r="I60" s="16"/>
      <c r="J60" s="16"/>
      <c r="K60" s="16"/>
      <c r="L60" s="16"/>
      <c r="M60" s="16"/>
      <c r="N60" s="16"/>
    </row>
    <row r="61" spans="2:14" ht="18" customHeight="1">
      <c r="B61" s="17"/>
      <c r="C61" s="42" t="s">
        <v>496</v>
      </c>
      <c r="D61" s="42"/>
      <c r="E61" s="42"/>
      <c r="F61" s="43"/>
      <c r="G61" s="17"/>
      <c r="H61" s="16"/>
      <c r="I61" s="16"/>
      <c r="J61" s="16"/>
      <c r="K61" s="16"/>
      <c r="L61" s="16"/>
      <c r="M61" s="16"/>
      <c r="N61" s="16"/>
    </row>
    <row r="62" spans="2:14" ht="18" customHeight="1">
      <c r="B62" s="17"/>
      <c r="C62" s="42" t="s">
        <v>496</v>
      </c>
      <c r="D62" s="42"/>
      <c r="E62" s="42"/>
      <c r="F62" s="43"/>
      <c r="G62" s="17"/>
      <c r="H62" s="16"/>
      <c r="I62" s="16"/>
      <c r="J62" s="16"/>
      <c r="K62" s="16"/>
      <c r="L62" s="16"/>
      <c r="M62" s="16"/>
      <c r="N62" s="16"/>
    </row>
    <row r="63" spans="2:14" ht="18" customHeight="1">
      <c r="B63" s="17"/>
      <c r="C63" s="42" t="s">
        <v>496</v>
      </c>
      <c r="D63" s="42"/>
      <c r="E63" s="42"/>
      <c r="F63" s="43"/>
      <c r="G63" s="17"/>
      <c r="H63" s="16"/>
      <c r="I63" s="16"/>
      <c r="J63" s="16"/>
      <c r="K63" s="16"/>
      <c r="L63" s="16"/>
      <c r="M63" s="16"/>
      <c r="N63" s="16"/>
    </row>
    <row r="64" spans="2:14" ht="18" customHeight="1">
      <c r="B64" s="17"/>
      <c r="C64" s="42" t="s">
        <v>496</v>
      </c>
      <c r="D64" s="42"/>
      <c r="E64" s="42"/>
      <c r="F64" s="43"/>
      <c r="G64" s="17"/>
      <c r="H64" s="16"/>
      <c r="I64" s="16"/>
      <c r="J64" s="16"/>
      <c r="K64" s="16"/>
      <c r="L64" s="16"/>
      <c r="M64" s="16"/>
      <c r="N64" s="16"/>
    </row>
    <row r="65" spans="2:14" ht="18" customHeight="1">
      <c r="B65" s="17"/>
      <c r="C65" s="42" t="s">
        <v>496</v>
      </c>
      <c r="D65" s="42"/>
      <c r="E65" s="42"/>
      <c r="F65" s="43"/>
      <c r="G65" s="17"/>
      <c r="H65" s="16"/>
      <c r="I65" s="16"/>
      <c r="J65" s="16"/>
      <c r="K65" s="16"/>
      <c r="L65" s="16"/>
      <c r="M65" s="16"/>
      <c r="N65" s="16"/>
    </row>
    <row r="66" spans="2:14" ht="18" customHeight="1">
      <c r="B66" s="43"/>
      <c r="C66" s="42" t="s">
        <v>496</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497</v>
      </c>
      <c r="C69" s="49" t="s">
        <v>498</v>
      </c>
      <c r="D69" s="47"/>
      <c r="E69" s="47"/>
      <c r="F69" s="47"/>
      <c r="G69" s="47"/>
      <c r="H69" s="47"/>
      <c r="I69" s="47"/>
      <c r="J69" s="47"/>
      <c r="K69" s="47"/>
      <c r="L69" s="47"/>
      <c r="M69" s="47"/>
      <c r="N69" s="17"/>
    </row>
    <row r="70" spans="2:14" ht="18" customHeight="1">
      <c r="B70" s="49"/>
      <c r="C70" s="49" t="s">
        <v>499</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54" t="s">
        <v>1251</v>
      </c>
      <c r="C73" s="1554"/>
      <c r="D73" s="1554"/>
      <c r="E73" s="1554"/>
      <c r="F73" s="1554"/>
      <c r="G73" s="1554"/>
      <c r="H73" s="1554"/>
      <c r="I73" s="1554"/>
      <c r="J73" s="1554"/>
      <c r="K73" s="1554"/>
      <c r="L73" s="1554"/>
      <c r="M73" s="1554"/>
      <c r="N73" s="1554"/>
    </row>
    <row r="74" spans="2:14" ht="24" customHeight="1">
      <c r="B74" s="17"/>
      <c r="C74" s="17"/>
      <c r="D74" s="17"/>
      <c r="E74" s="17"/>
      <c r="F74" s="17"/>
      <c r="G74" s="17"/>
      <c r="H74" s="17"/>
      <c r="I74" s="17"/>
      <c r="J74" s="17"/>
      <c r="K74" s="17"/>
      <c r="L74" s="17"/>
      <c r="M74" s="17"/>
      <c r="N74" s="17"/>
    </row>
    <row r="75" spans="2:14" ht="24" customHeight="1">
      <c r="B75" s="17"/>
      <c r="C75" s="41" t="s">
        <v>488</v>
      </c>
      <c r="D75" s="17"/>
      <c r="E75" s="17"/>
      <c r="F75" s="17"/>
      <c r="G75" s="17"/>
      <c r="H75" s="17"/>
      <c r="I75" s="17"/>
      <c r="J75" s="17"/>
      <c r="K75" s="17"/>
      <c r="L75" s="17"/>
      <c r="M75" s="17"/>
      <c r="N75" s="17"/>
    </row>
    <row r="76" spans="2:14" ht="24" customHeight="1">
      <c r="B76" s="17"/>
      <c r="C76" s="41"/>
      <c r="D76" s="17"/>
      <c r="E76" s="1553">
        <f>+入力シート!D27</f>
        <v>0</v>
      </c>
      <c r="F76" s="1553"/>
      <c r="G76" s="1553"/>
      <c r="H76" s="1553"/>
      <c r="I76" s="1553"/>
      <c r="J76" s="1553"/>
      <c r="K76" s="1553"/>
      <c r="L76" s="1553"/>
      <c r="M76" s="1553"/>
      <c r="N76" s="17"/>
    </row>
    <row r="77" spans="2:14" ht="24" customHeight="1">
      <c r="B77" s="17"/>
      <c r="C77" s="17"/>
      <c r="D77" s="17"/>
      <c r="E77" s="1553"/>
      <c r="F77" s="1553"/>
      <c r="G77" s="1553"/>
      <c r="H77" s="1553"/>
      <c r="I77" s="1553"/>
      <c r="J77" s="1553"/>
      <c r="K77" s="1553"/>
      <c r="L77" s="1553"/>
      <c r="M77" s="1553"/>
      <c r="N77" s="17"/>
    </row>
    <row r="78" spans="2:14" ht="24" customHeight="1">
      <c r="B78" s="17"/>
      <c r="C78" s="41" t="s">
        <v>489</v>
      </c>
      <c r="D78" s="17"/>
      <c r="E78" s="17"/>
      <c r="F78" s="17"/>
      <c r="G78" s="17"/>
      <c r="H78" s="17"/>
      <c r="I78" s="17"/>
      <c r="J78" s="17"/>
      <c r="K78" s="17"/>
      <c r="L78" s="17"/>
      <c r="M78" s="17"/>
      <c r="N78" s="17"/>
    </row>
    <row r="79" spans="2:14" ht="24" customHeight="1">
      <c r="B79" s="17"/>
      <c r="C79" s="41"/>
      <c r="D79" s="17"/>
      <c r="E79" s="1552"/>
      <c r="F79" s="1552"/>
      <c r="G79" s="1552"/>
      <c r="H79" s="1552"/>
      <c r="I79" s="1552"/>
      <c r="J79" s="1552"/>
      <c r="K79" s="1552"/>
      <c r="L79" s="1552"/>
      <c r="M79" s="1552"/>
      <c r="N79" s="17"/>
    </row>
    <row r="80" spans="2:14" ht="24" customHeight="1">
      <c r="B80" s="17"/>
      <c r="C80" s="17"/>
      <c r="D80" s="17"/>
      <c r="E80" s="1552"/>
      <c r="F80" s="1552"/>
      <c r="G80" s="1552"/>
      <c r="H80" s="1552"/>
      <c r="I80" s="1552"/>
      <c r="J80" s="1552"/>
      <c r="K80" s="1552"/>
      <c r="L80" s="1552"/>
      <c r="M80" s="1552"/>
      <c r="N80" s="17"/>
    </row>
    <row r="81" spans="2:14" ht="24" customHeight="1">
      <c r="B81" s="17"/>
      <c r="C81" s="41" t="s">
        <v>490</v>
      </c>
      <c r="D81" s="17"/>
      <c r="E81" s="17"/>
      <c r="F81" s="17"/>
      <c r="G81" s="17"/>
      <c r="H81" s="17"/>
      <c r="I81" s="17"/>
      <c r="J81" s="17"/>
      <c r="K81" s="17"/>
      <c r="L81" s="17"/>
      <c r="M81" s="17"/>
      <c r="N81" s="17"/>
    </row>
    <row r="82" spans="2:14" ht="24" customHeight="1">
      <c r="B82" s="17"/>
      <c r="C82" s="41"/>
      <c r="D82" s="17"/>
      <c r="E82" s="1552"/>
      <c r="F82" s="1552"/>
      <c r="G82" s="1552"/>
      <c r="H82" s="1552"/>
      <c r="I82" s="1552"/>
      <c r="J82" s="1552"/>
      <c r="K82" s="1552"/>
      <c r="L82" s="1552"/>
      <c r="M82" s="1552"/>
      <c r="N82" s="17"/>
    </row>
    <row r="83" spans="2:14" ht="24" customHeight="1">
      <c r="B83" s="17"/>
      <c r="C83" s="17"/>
      <c r="D83" s="17"/>
      <c r="E83" s="1552"/>
      <c r="F83" s="1552"/>
      <c r="G83" s="1552"/>
      <c r="H83" s="1552"/>
      <c r="I83" s="1552"/>
      <c r="J83" s="1552"/>
      <c r="K83" s="1552"/>
      <c r="L83" s="1552"/>
      <c r="M83" s="1552"/>
      <c r="N83" s="17"/>
    </row>
    <row r="84" spans="2:14" ht="24" customHeight="1">
      <c r="B84" s="17"/>
      <c r="C84" s="41" t="s">
        <v>491</v>
      </c>
      <c r="D84" s="17"/>
      <c r="E84" s="17"/>
      <c r="F84" s="17"/>
      <c r="G84" s="17"/>
      <c r="H84" s="17"/>
      <c r="I84" s="17"/>
      <c r="J84" s="17"/>
      <c r="K84" s="17"/>
      <c r="L84" s="17"/>
      <c r="M84" s="17"/>
      <c r="N84" s="17"/>
    </row>
    <row r="85" spans="2:14" ht="24" customHeight="1">
      <c r="B85" s="17"/>
      <c r="C85" s="41"/>
      <c r="D85" s="17"/>
      <c r="E85" s="1552"/>
      <c r="F85" s="1552"/>
      <c r="G85" s="1552"/>
      <c r="H85" s="1552"/>
      <c r="I85" s="1552"/>
      <c r="J85" s="1552"/>
      <c r="K85" s="1552"/>
      <c r="L85" s="1552"/>
      <c r="M85" s="1552"/>
      <c r="N85" s="17"/>
    </row>
    <row r="86" spans="2:14" ht="24" customHeight="1">
      <c r="B86" s="17"/>
      <c r="C86" s="17"/>
      <c r="D86" s="17"/>
      <c r="E86" s="1552"/>
      <c r="F86" s="1552"/>
      <c r="G86" s="1552"/>
      <c r="H86" s="1552"/>
      <c r="I86" s="1552"/>
      <c r="J86" s="1552"/>
      <c r="K86" s="1552"/>
      <c r="L86" s="1552"/>
      <c r="M86" s="1552"/>
      <c r="N86" s="17"/>
    </row>
    <row r="87" spans="2:14" ht="24" customHeight="1">
      <c r="B87" s="17"/>
      <c r="C87" s="41" t="s">
        <v>492</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493</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494</v>
      </c>
      <c r="D92" s="17"/>
      <c r="E92" s="17"/>
      <c r="F92" s="17"/>
      <c r="G92" s="17"/>
      <c r="H92" s="17"/>
      <c r="I92" s="17"/>
      <c r="J92" s="17" t="s">
        <v>495</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496</v>
      </c>
      <c r="D94" s="42"/>
      <c r="E94" s="42"/>
      <c r="F94" s="43"/>
      <c r="G94" s="17"/>
      <c r="H94" s="16"/>
      <c r="I94" s="16"/>
      <c r="J94" s="16"/>
      <c r="K94" s="16"/>
      <c r="L94" s="16"/>
      <c r="M94" s="16"/>
      <c r="N94" s="16"/>
    </row>
    <row r="95" spans="2:14" ht="18" customHeight="1">
      <c r="B95" s="17"/>
      <c r="C95" s="42" t="s">
        <v>496</v>
      </c>
      <c r="D95" s="42"/>
      <c r="E95" s="42"/>
      <c r="F95" s="43"/>
      <c r="G95" s="17"/>
      <c r="H95" s="16"/>
      <c r="I95" s="16"/>
      <c r="J95" s="16"/>
      <c r="K95" s="16"/>
      <c r="L95" s="16"/>
      <c r="M95" s="16"/>
      <c r="N95" s="16"/>
    </row>
    <row r="96" spans="2:14" ht="18" customHeight="1">
      <c r="B96" s="17"/>
      <c r="C96" s="42" t="s">
        <v>496</v>
      </c>
      <c r="D96" s="42"/>
      <c r="E96" s="42"/>
      <c r="F96" s="43"/>
      <c r="G96" s="17"/>
      <c r="H96" s="16"/>
      <c r="I96" s="16"/>
      <c r="J96" s="16"/>
      <c r="K96" s="16"/>
      <c r="L96" s="16"/>
      <c r="M96" s="16"/>
      <c r="N96" s="16"/>
    </row>
    <row r="97" spans="2:14" ht="18" customHeight="1">
      <c r="B97" s="17"/>
      <c r="C97" s="42" t="s">
        <v>496</v>
      </c>
      <c r="D97" s="42"/>
      <c r="E97" s="42"/>
      <c r="F97" s="43"/>
      <c r="G97" s="17"/>
      <c r="H97" s="16"/>
      <c r="I97" s="16"/>
      <c r="J97" s="16"/>
      <c r="K97" s="16"/>
      <c r="L97" s="16"/>
      <c r="M97" s="16"/>
      <c r="N97" s="16"/>
    </row>
    <row r="98" spans="2:14" ht="18" customHeight="1">
      <c r="B98" s="17"/>
      <c r="C98" s="42" t="s">
        <v>496</v>
      </c>
      <c r="D98" s="42"/>
      <c r="E98" s="42"/>
      <c r="F98" s="43"/>
      <c r="G98" s="17"/>
      <c r="H98" s="16"/>
      <c r="I98" s="16"/>
      <c r="J98" s="16"/>
      <c r="K98" s="16"/>
      <c r="L98" s="16"/>
      <c r="M98" s="16"/>
      <c r="N98" s="16"/>
    </row>
    <row r="99" spans="2:14" ht="18" customHeight="1">
      <c r="B99" s="17"/>
      <c r="C99" s="42" t="s">
        <v>496</v>
      </c>
      <c r="D99" s="42"/>
      <c r="E99" s="42"/>
      <c r="F99" s="43"/>
      <c r="G99" s="17"/>
      <c r="H99" s="16"/>
      <c r="I99" s="16"/>
      <c r="J99" s="16"/>
      <c r="K99" s="16"/>
      <c r="L99" s="16"/>
      <c r="M99" s="16"/>
      <c r="N99" s="16"/>
    </row>
    <row r="100" spans="2:14" ht="18" customHeight="1">
      <c r="B100" s="17"/>
      <c r="C100" s="42" t="s">
        <v>496</v>
      </c>
      <c r="D100" s="42"/>
      <c r="E100" s="42"/>
      <c r="F100" s="43"/>
      <c r="G100" s="17"/>
      <c r="H100" s="16"/>
      <c r="I100" s="16"/>
      <c r="J100" s="16"/>
      <c r="K100" s="16"/>
      <c r="L100" s="16"/>
      <c r="M100" s="16"/>
      <c r="N100" s="16"/>
    </row>
    <row r="101" spans="2:14" ht="18" customHeight="1">
      <c r="B101" s="43"/>
      <c r="C101" s="42" t="s">
        <v>496</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497</v>
      </c>
      <c r="C104" s="49" t="s">
        <v>498</v>
      </c>
      <c r="D104" s="47"/>
      <c r="E104" s="47"/>
      <c r="F104" s="47"/>
      <c r="G104" s="47"/>
      <c r="H104" s="47"/>
      <c r="I104" s="47"/>
      <c r="J104" s="47"/>
      <c r="K104" s="47"/>
      <c r="L104" s="47"/>
      <c r="M104" s="47"/>
      <c r="N104" s="17"/>
    </row>
    <row r="105" spans="2:14" ht="18" customHeight="1">
      <c r="B105" s="49"/>
      <c r="C105" s="49" t="s">
        <v>499</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zoomScaleNormal="100" zoomScaleSheetLayoutView="85" workbookViewId="0">
      <selection activeCell="AK4" sqref="AK4"/>
    </sheetView>
  </sheetViews>
  <sheetFormatPr defaultColWidth="8" defaultRowHeight="12"/>
  <cols>
    <col min="1" max="1" width="10.5" style="366" customWidth="1"/>
    <col min="2" max="2" width="14.75" style="366" customWidth="1"/>
    <col min="3" max="3" width="10.875" style="366" customWidth="1"/>
    <col min="4" max="4" width="5.875" style="367" customWidth="1"/>
    <col min="5" max="31" width="4.125" style="366" customWidth="1"/>
    <col min="32" max="32" width="5" style="366" customWidth="1"/>
    <col min="33" max="33" width="12.5" style="366" customWidth="1"/>
    <col min="34" max="36" width="8" style="366"/>
    <col min="37" max="37" width="16.125" style="366" customWidth="1"/>
    <col min="38" max="16384" width="8" style="366"/>
  </cols>
  <sheetData>
    <row r="1" spans="1:37" ht="17.25" customHeight="1">
      <c r="A1" s="1565" t="s">
        <v>1191</v>
      </c>
      <c r="B1" s="69" t="s">
        <v>855</v>
      </c>
      <c r="C1" s="1570">
        <f>入力シート!D16</f>
        <v>0</v>
      </c>
      <c r="D1" s="1570"/>
      <c r="E1" s="238" t="s">
        <v>856</v>
      </c>
      <c r="F1" s="238"/>
      <c r="G1" s="71"/>
      <c r="H1" s="71"/>
      <c r="I1" s="71"/>
      <c r="J1" s="71"/>
      <c r="K1" s="71"/>
      <c r="L1" s="71"/>
      <c r="M1" s="71"/>
      <c r="N1" s="71"/>
      <c r="O1" s="71"/>
      <c r="P1" s="71"/>
      <c r="Q1" s="71"/>
      <c r="R1" s="71"/>
      <c r="S1" s="71"/>
      <c r="T1" s="70" t="s">
        <v>857</v>
      </c>
      <c r="U1" s="71"/>
      <c r="V1" s="71" t="str">
        <f>" "&amp;入力シート!$D$5&amp;" "&amp;入力シート!$D$8</f>
        <v xml:space="preserve">  </v>
      </c>
      <c r="W1" s="71"/>
      <c r="X1" s="71"/>
      <c r="Y1" s="71"/>
      <c r="Z1" s="71"/>
      <c r="AA1" s="71"/>
      <c r="AB1" s="71"/>
      <c r="AC1" s="71"/>
      <c r="AD1" s="71"/>
      <c r="AE1" s="71"/>
      <c r="AF1" s="70"/>
      <c r="AG1" s="72"/>
    </row>
    <row r="2" spans="1:37" ht="24">
      <c r="A2" s="1565"/>
      <c r="B2" s="73"/>
      <c r="C2" s="239"/>
      <c r="D2" s="240"/>
      <c r="E2" s="1569" t="str">
        <f>IF(C3&gt;0,C3+1-C1,"")</f>
        <v/>
      </c>
      <c r="F2" s="1569"/>
      <c r="G2" s="239" t="s">
        <v>456</v>
      </c>
      <c r="H2" s="239"/>
      <c r="I2" s="239"/>
      <c r="J2" s="74" t="s">
        <v>500</v>
      </c>
      <c r="K2" s="239"/>
      <c r="L2" s="239"/>
      <c r="M2" s="239"/>
      <c r="N2" s="239"/>
      <c r="O2" s="239"/>
      <c r="P2" s="239"/>
      <c r="Q2" s="239"/>
      <c r="R2" s="239"/>
      <c r="S2" s="75"/>
      <c r="T2" s="75" t="s">
        <v>858</v>
      </c>
      <c r="U2" s="75"/>
      <c r="V2" s="75" t="str">
        <f>" " &amp; 入力シート!D7</f>
        <v xml:space="preserve"> </v>
      </c>
      <c r="W2" s="239"/>
      <c r="X2" s="239"/>
      <c r="Y2" s="241"/>
      <c r="Z2" s="241"/>
      <c r="AA2" s="241"/>
      <c r="AB2" s="241"/>
      <c r="AC2" s="239"/>
      <c r="AD2" s="75"/>
      <c r="AE2" s="242"/>
      <c r="AF2" s="75"/>
      <c r="AG2" s="76"/>
      <c r="AK2" s="421">
        <f>入力シート!$D$17</f>
        <v>0</v>
      </c>
    </row>
    <row r="3" spans="1:37" ht="15.75" customHeight="1">
      <c r="A3" s="1565"/>
      <c r="B3" s="77" t="s">
        <v>859</v>
      </c>
      <c r="C3" s="1571"/>
      <c r="D3" s="1571"/>
      <c r="E3" s="243" t="s">
        <v>860</v>
      </c>
      <c r="F3" s="243"/>
      <c r="G3" s="239"/>
      <c r="H3" s="239"/>
      <c r="I3" s="239"/>
      <c r="J3" s="239"/>
      <c r="K3" s="239"/>
      <c r="L3" s="239"/>
      <c r="M3" s="239"/>
      <c r="N3" s="239"/>
      <c r="O3" s="239"/>
      <c r="P3" s="239"/>
      <c r="Q3" s="239"/>
      <c r="R3" s="239"/>
      <c r="S3" s="75"/>
      <c r="T3" s="75" t="s">
        <v>501</v>
      </c>
      <c r="U3" s="75"/>
      <c r="V3" s="244" t="str">
        <f>" "&amp;入力シート!$D$4&amp;入力シート!$E$4&amp;入力シート!$G$4&amp;入力シート!$I$4&amp;入力シート!$K$4&amp;入力シート!$O$4&amp;" "&amp;入力シート!D6</f>
        <v xml:space="preserve"> 平成年度起工第号 </v>
      </c>
      <c r="W3" s="239"/>
      <c r="X3" s="239"/>
      <c r="Y3" s="239"/>
      <c r="Z3" s="239"/>
      <c r="AA3" s="239"/>
      <c r="AB3" s="1016"/>
      <c r="AC3" s="1016"/>
      <c r="AD3" s="1016"/>
      <c r="AE3" s="1016"/>
      <c r="AF3" s="1016"/>
      <c r="AG3" s="78"/>
      <c r="AK3" s="421">
        <f>入力シート!$D$19</f>
        <v>0</v>
      </c>
    </row>
    <row r="4" spans="1:37" ht="15" customHeight="1">
      <c r="B4" s="1566" t="s">
        <v>460</v>
      </c>
      <c r="C4" s="1559" t="s">
        <v>461</v>
      </c>
      <c r="D4" s="79" t="s">
        <v>457</v>
      </c>
      <c r="E4" s="80"/>
      <c r="F4" s="81"/>
      <c r="G4" s="82" t="s">
        <v>458</v>
      </c>
      <c r="H4" s="80"/>
      <c r="I4" s="81"/>
      <c r="J4" s="82" t="s">
        <v>458</v>
      </c>
      <c r="K4" s="80"/>
      <c r="L4" s="81"/>
      <c r="M4" s="82" t="s">
        <v>458</v>
      </c>
      <c r="N4" s="80"/>
      <c r="O4" s="81"/>
      <c r="P4" s="82" t="s">
        <v>458</v>
      </c>
      <c r="Q4" s="80"/>
      <c r="R4" s="81"/>
      <c r="S4" s="82" t="s">
        <v>458</v>
      </c>
      <c r="T4" s="80"/>
      <c r="U4" s="81"/>
      <c r="V4" s="82" t="s">
        <v>458</v>
      </c>
      <c r="W4" s="80"/>
      <c r="X4" s="81"/>
      <c r="Y4" s="82" t="s">
        <v>458</v>
      </c>
      <c r="Z4" s="80"/>
      <c r="AA4" s="81"/>
      <c r="AB4" s="82" t="s">
        <v>458</v>
      </c>
      <c r="AC4" s="80"/>
      <c r="AD4" s="81"/>
      <c r="AE4" s="82" t="s">
        <v>458</v>
      </c>
      <c r="AF4" s="79" t="s">
        <v>459</v>
      </c>
      <c r="AG4" s="83"/>
      <c r="AK4" s="421">
        <f>入力シート!$D$21</f>
        <v>0</v>
      </c>
    </row>
    <row r="5" spans="1:37" ht="15" customHeight="1">
      <c r="B5" s="1567"/>
      <c r="C5" s="1568"/>
      <c r="D5" s="84" t="s">
        <v>462</v>
      </c>
      <c r="E5" s="80" t="s">
        <v>463</v>
      </c>
      <c r="F5" s="81"/>
      <c r="G5" s="82"/>
      <c r="H5" s="80" t="s">
        <v>463</v>
      </c>
      <c r="I5" s="81"/>
      <c r="J5" s="82"/>
      <c r="K5" s="80" t="s">
        <v>463</v>
      </c>
      <c r="L5" s="81"/>
      <c r="M5" s="82"/>
      <c r="N5" s="80" t="s">
        <v>463</v>
      </c>
      <c r="O5" s="81"/>
      <c r="P5" s="82"/>
      <c r="Q5" s="80" t="s">
        <v>463</v>
      </c>
      <c r="R5" s="81"/>
      <c r="S5" s="82"/>
      <c r="T5" s="80" t="s">
        <v>463</v>
      </c>
      <c r="U5" s="81"/>
      <c r="V5" s="82"/>
      <c r="W5" s="80" t="s">
        <v>463</v>
      </c>
      <c r="X5" s="81"/>
      <c r="Y5" s="82"/>
      <c r="Z5" s="80" t="s">
        <v>463</v>
      </c>
      <c r="AA5" s="81"/>
      <c r="AB5" s="82"/>
      <c r="AC5" s="80" t="s">
        <v>463</v>
      </c>
      <c r="AD5" s="81"/>
      <c r="AE5" s="82"/>
      <c r="AF5" s="84" t="s">
        <v>464</v>
      </c>
      <c r="AG5" s="85" t="s">
        <v>465</v>
      </c>
    </row>
    <row r="6" spans="1:37" ht="18" customHeight="1">
      <c r="B6" s="1555"/>
      <c r="C6" s="1557"/>
      <c r="D6" s="1559"/>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83"/>
    </row>
    <row r="7" spans="1:37" ht="18" customHeight="1">
      <c r="B7" s="1556"/>
      <c r="C7" s="1558"/>
      <c r="D7" s="1560"/>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4"/>
    </row>
    <row r="8" spans="1:37" ht="18" customHeight="1">
      <c r="B8" s="1555"/>
      <c r="C8" s="1561"/>
      <c r="D8" s="1559"/>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83"/>
    </row>
    <row r="9" spans="1:37" ht="18" customHeight="1">
      <c r="B9" s="1556"/>
      <c r="C9" s="1562"/>
      <c r="D9" s="1560"/>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4"/>
    </row>
    <row r="10" spans="1:37" ht="18" customHeight="1">
      <c r="B10" s="1555"/>
      <c r="C10" s="1563"/>
      <c r="D10" s="1559"/>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83"/>
    </row>
    <row r="11" spans="1:37" ht="18" customHeight="1">
      <c r="B11" s="1556"/>
      <c r="C11" s="1564"/>
      <c r="D11" s="1560"/>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4"/>
    </row>
    <row r="12" spans="1:37" ht="18" customHeight="1">
      <c r="B12" s="1555"/>
      <c r="C12" s="1563"/>
      <c r="D12" s="1559"/>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83"/>
    </row>
    <row r="13" spans="1:37" ht="18" customHeight="1">
      <c r="B13" s="1556"/>
      <c r="C13" s="1564"/>
      <c r="D13" s="1560"/>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4"/>
    </row>
    <row r="14" spans="1:37" ht="18" customHeight="1">
      <c r="B14" s="1555"/>
      <c r="C14" s="1563"/>
      <c r="D14" s="1559"/>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83"/>
    </row>
    <row r="15" spans="1:37" ht="18" customHeight="1">
      <c r="B15" s="1556"/>
      <c r="C15" s="1564"/>
      <c r="D15" s="1560"/>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4"/>
    </row>
    <row r="16" spans="1:37" ht="18" customHeight="1">
      <c r="B16" s="1555"/>
      <c r="C16" s="1557"/>
      <c r="D16" s="1559"/>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83"/>
      <c r="AH16" s="368"/>
      <c r="AI16" s="368"/>
    </row>
    <row r="17" spans="2:35" ht="18" customHeight="1">
      <c r="B17" s="1556"/>
      <c r="C17" s="1558"/>
      <c r="D17" s="1560"/>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4"/>
      <c r="AH17" s="368"/>
      <c r="AI17" s="368"/>
    </row>
    <row r="18" spans="2:35" ht="36" customHeight="1">
      <c r="B18" s="425"/>
      <c r="C18" s="426"/>
      <c r="D18" s="427"/>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8"/>
    </row>
    <row r="19" spans="2:35" ht="36" customHeight="1">
      <c r="B19" s="425"/>
      <c r="C19" s="426"/>
      <c r="D19" s="427"/>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8"/>
    </row>
    <row r="20" spans="2:35" ht="36" customHeight="1">
      <c r="B20" s="425"/>
      <c r="C20" s="426"/>
      <c r="D20" s="427"/>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8"/>
    </row>
    <row r="21" spans="2:35" ht="36" customHeight="1">
      <c r="B21" s="425"/>
      <c r="C21" s="426"/>
      <c r="D21" s="427"/>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8"/>
    </row>
    <row r="22" spans="2:35" ht="36" customHeight="1">
      <c r="B22" s="425"/>
      <c r="C22" s="426"/>
      <c r="D22" s="427"/>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8"/>
    </row>
    <row r="23" spans="2:35" ht="36" customHeight="1">
      <c r="B23" s="425"/>
      <c r="C23" s="426"/>
      <c r="D23" s="427"/>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8"/>
    </row>
    <row r="24" spans="2:35" ht="36" customHeight="1">
      <c r="B24" s="425"/>
      <c r="C24" s="426"/>
      <c r="D24" s="427"/>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8"/>
    </row>
    <row r="25" spans="2:35" ht="36" customHeight="1">
      <c r="B25" s="425"/>
      <c r="C25" s="426"/>
      <c r="D25" s="427"/>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8"/>
    </row>
    <row r="26" spans="2:35" ht="36" customHeight="1">
      <c r="B26" s="425"/>
      <c r="C26" s="426"/>
      <c r="D26" s="427"/>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8"/>
    </row>
    <row r="27" spans="2:35" ht="36" customHeight="1" thickBot="1">
      <c r="B27" s="429"/>
      <c r="C27" s="430"/>
      <c r="D27" s="431"/>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2"/>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0"/>
  <sheetViews>
    <sheetView topLeftCell="A7" zoomScaleNormal="100" zoomScaleSheetLayoutView="100" workbookViewId="0">
      <selection activeCell="I28" sqref="I28:M28"/>
    </sheetView>
  </sheetViews>
  <sheetFormatPr defaultColWidth="8" defaultRowHeight="14.25"/>
  <cols>
    <col min="1" max="1" width="10.625" style="1282" bestFit="1" customWidth="1"/>
    <col min="2" max="2" width="3.875" style="1282" customWidth="1"/>
    <col min="3" max="3" width="5.375" style="1282" customWidth="1"/>
    <col min="4" max="4" width="6.5" style="1282" customWidth="1"/>
    <col min="5" max="5" width="2.375" style="1282" customWidth="1"/>
    <col min="6" max="6" width="5.625" style="1282" customWidth="1"/>
    <col min="7" max="7" width="2.75" style="1282" customWidth="1"/>
    <col min="8" max="8" width="10.5" style="1282" customWidth="1"/>
    <col min="9" max="10" width="8" style="1282" customWidth="1"/>
    <col min="11" max="11" width="1" style="1282" customWidth="1"/>
    <col min="12" max="12" width="8" style="1282" customWidth="1"/>
    <col min="13" max="13" width="5" style="1282" customWidth="1"/>
    <col min="14" max="14" width="11.5" style="1282" customWidth="1"/>
    <col min="15" max="15" width="8.25" style="1282" customWidth="1"/>
    <col min="16" max="16" width="3.25" style="1282" customWidth="1"/>
    <col min="17" max="17" width="3.625" style="1284" customWidth="1"/>
    <col min="18" max="18" width="17.25" style="1284" bestFit="1" customWidth="1"/>
    <col min="19" max="25" width="8" style="1284"/>
    <col min="26" max="16384" width="8" style="1282"/>
  </cols>
  <sheetData>
    <row r="1" spans="1:18" s="1284" customFormat="1" ht="18" customHeight="1">
      <c r="A1" s="1598" t="s">
        <v>1191</v>
      </c>
      <c r="B1" s="1290"/>
      <c r="C1" s="1286"/>
      <c r="D1" s="1286"/>
      <c r="E1" s="1286"/>
      <c r="F1" s="1286"/>
      <c r="G1" s="1286"/>
      <c r="H1" s="1286"/>
      <c r="I1" s="1286"/>
      <c r="J1" s="1286"/>
      <c r="K1" s="1286"/>
      <c r="L1" s="1596"/>
      <c r="M1" s="1596"/>
      <c r="N1" s="1596"/>
      <c r="O1" s="1596"/>
      <c r="P1" s="1596"/>
      <c r="R1" s="1307">
        <f>入力シート!D17</f>
        <v>0</v>
      </c>
    </row>
    <row r="2" spans="1:18" s="1284" customFormat="1" ht="18" customHeight="1">
      <c r="A2" s="1598"/>
      <c r="B2" s="1290"/>
      <c r="C2" s="1286"/>
      <c r="D2" s="1286"/>
      <c r="E2" s="1286"/>
      <c r="F2" s="1286"/>
      <c r="G2" s="1286"/>
      <c r="H2" s="1286"/>
      <c r="I2" s="1286"/>
      <c r="J2" s="1286"/>
      <c r="K2" s="1286"/>
      <c r="L2" s="1286"/>
      <c r="M2" s="1286"/>
      <c r="N2" s="1286"/>
      <c r="O2" s="1286"/>
      <c r="P2" s="1286"/>
      <c r="R2" s="1307">
        <v>43739</v>
      </c>
    </row>
    <row r="3" spans="1:18" s="1284" customFormat="1" ht="18" customHeight="1">
      <c r="A3" s="1598"/>
      <c r="B3" s="1599" t="s">
        <v>1550</v>
      </c>
      <c r="C3" s="1600"/>
      <c r="D3" s="1600"/>
      <c r="E3" s="1600"/>
      <c r="F3" s="1600"/>
      <c r="G3" s="1600"/>
      <c r="H3" s="1600"/>
      <c r="I3" s="1600"/>
      <c r="J3" s="1600"/>
      <c r="K3" s="1600"/>
      <c r="L3" s="1600"/>
      <c r="M3" s="1600"/>
      <c r="N3" s="1600"/>
      <c r="O3" s="1600"/>
      <c r="P3" s="1600"/>
    </row>
    <row r="4" spans="1:18" s="1283" customFormat="1" ht="38.25" customHeight="1">
      <c r="B4" s="1305"/>
      <c r="C4" s="1306"/>
      <c r="D4" s="1306"/>
      <c r="E4" s="1306"/>
      <c r="F4" s="1306"/>
      <c r="G4" s="1306"/>
      <c r="H4" s="1306"/>
      <c r="I4" s="1306"/>
      <c r="J4" s="1306"/>
      <c r="K4" s="1306"/>
      <c r="L4" s="1306"/>
      <c r="M4" s="1306"/>
      <c r="N4" s="1306"/>
      <c r="O4" s="1306"/>
      <c r="P4" s="1306"/>
    </row>
    <row r="5" spans="1:18" s="1285" customFormat="1" ht="33.75" customHeight="1">
      <c r="B5" s="1287"/>
      <c r="C5" s="1597" t="str">
        <f>" 福 岡 県 "&amp;入力シート!$C$3&amp;"長 殿"</f>
        <v xml:space="preserve"> 福 岡 県 長 殿</v>
      </c>
      <c r="D5" s="1597"/>
      <c r="E5" s="1597"/>
      <c r="F5" s="1597"/>
      <c r="G5" s="1597"/>
      <c r="H5" s="1597"/>
      <c r="I5" s="1597"/>
      <c r="J5" s="1597"/>
      <c r="K5" s="1597"/>
      <c r="L5" s="1597"/>
      <c r="M5" s="1597"/>
      <c r="N5" s="1597"/>
      <c r="O5" s="1597"/>
      <c r="P5" s="1597"/>
    </row>
    <row r="6" spans="1:18" s="1285" customFormat="1" ht="30.75" customHeight="1">
      <c r="B6" s="1287"/>
      <c r="C6" s="1604" t="s">
        <v>1568</v>
      </c>
      <c r="D6" s="1604"/>
      <c r="E6" s="1604"/>
      <c r="F6" s="1604"/>
      <c r="G6" s="1604"/>
      <c r="H6" s="1604"/>
      <c r="I6" s="1604"/>
      <c r="J6" s="1604"/>
      <c r="K6" s="1604"/>
      <c r="L6" s="1604"/>
      <c r="M6" s="1604"/>
      <c r="N6" s="1604"/>
      <c r="O6" s="1604"/>
      <c r="P6" s="1295"/>
    </row>
    <row r="7" spans="1:18" s="1285" customFormat="1" ht="23.25" customHeight="1">
      <c r="B7" s="1287"/>
      <c r="C7" s="1295"/>
      <c r="D7" s="1295"/>
      <c r="E7" s="1295"/>
      <c r="F7" s="1295"/>
      <c r="G7" s="1295"/>
      <c r="H7" s="1295"/>
      <c r="I7" s="1295"/>
      <c r="J7" s="1295"/>
      <c r="K7" s="1295"/>
      <c r="L7" s="1295"/>
      <c r="M7" s="1295"/>
      <c r="N7" s="1295"/>
      <c r="O7" s="1295"/>
      <c r="P7" s="1295"/>
    </row>
    <row r="8" spans="1:18" s="1285" customFormat="1" ht="13.5" customHeight="1">
      <c r="B8" s="1287"/>
      <c r="C8" s="1296"/>
      <c r="D8" s="1296"/>
      <c r="E8" s="1296"/>
      <c r="F8" s="1296"/>
      <c r="G8" s="1296"/>
      <c r="H8" s="1296"/>
      <c r="I8" s="1291" t="s">
        <v>478</v>
      </c>
      <c r="J8" s="1302" t="s">
        <v>1566</v>
      </c>
      <c r="K8" s="1292"/>
      <c r="L8" s="1601" t="str">
        <f>"" &amp; 入力シート!D22</f>
        <v/>
      </c>
      <c r="M8" s="1601"/>
      <c r="N8" s="1601"/>
      <c r="O8" s="1601"/>
      <c r="P8" s="1601"/>
    </row>
    <row r="9" spans="1:18" s="1285" customFormat="1" ht="13.5" customHeight="1">
      <c r="B9" s="1287"/>
      <c r="C9" s="1296"/>
      <c r="D9" s="1296"/>
      <c r="E9" s="1296"/>
      <c r="F9" s="1296"/>
      <c r="G9" s="1296"/>
      <c r="H9" s="1296"/>
      <c r="I9" s="1296"/>
      <c r="J9" s="1297"/>
      <c r="K9" s="1297"/>
      <c r="L9" s="1601"/>
      <c r="M9" s="1601"/>
      <c r="N9" s="1601"/>
      <c r="O9" s="1601"/>
      <c r="P9" s="1601"/>
    </row>
    <row r="10" spans="1:18" s="1285" customFormat="1" ht="13.5" customHeight="1">
      <c r="B10" s="1287"/>
      <c r="C10" s="1296"/>
      <c r="D10" s="1296"/>
      <c r="E10" s="1296"/>
      <c r="F10" s="1296"/>
      <c r="G10" s="1296"/>
      <c r="H10" s="1296"/>
      <c r="I10" s="1296"/>
      <c r="J10" s="1301" t="s">
        <v>480</v>
      </c>
      <c r="K10" s="1293"/>
      <c r="L10" s="1602">
        <f>入力シート!D23</f>
        <v>0</v>
      </c>
      <c r="M10" s="1602"/>
      <c r="N10" s="1602"/>
      <c r="O10" s="1602"/>
      <c r="P10" s="1602"/>
    </row>
    <row r="11" spans="1:18" s="1285" customFormat="1" ht="13.5" customHeight="1">
      <c r="B11" s="1287"/>
      <c r="C11" s="1296"/>
      <c r="D11" s="1296"/>
      <c r="E11" s="1296"/>
      <c r="F11" s="1296"/>
      <c r="G11" s="1296"/>
      <c r="H11" s="1296"/>
      <c r="I11" s="1296"/>
      <c r="J11" s="1297"/>
      <c r="K11" s="1297"/>
      <c r="L11" s="1602"/>
      <c r="M11" s="1602"/>
      <c r="N11" s="1602"/>
      <c r="O11" s="1602"/>
      <c r="P11" s="1602"/>
    </row>
    <row r="12" spans="1:18" s="1285" customFormat="1" ht="13.5" customHeight="1">
      <c r="B12" s="1287"/>
      <c r="C12" s="1296"/>
      <c r="D12" s="1296"/>
      <c r="E12" s="1296"/>
      <c r="F12" s="1296"/>
      <c r="G12" s="1296"/>
      <c r="H12" s="1296"/>
      <c r="I12" s="1296"/>
      <c r="J12" s="1293" t="s">
        <v>481</v>
      </c>
      <c r="K12" s="1293"/>
      <c r="L12" s="1603">
        <f>入力シート!D24</f>
        <v>0</v>
      </c>
      <c r="M12" s="1603"/>
      <c r="N12" s="1603"/>
      <c r="O12" s="1300" t="s">
        <v>1567</v>
      </c>
      <c r="P12" s="1296"/>
    </row>
    <row r="13" spans="1:18" s="1285" customFormat="1" ht="26.25" customHeight="1">
      <c r="B13" s="1287"/>
      <c r="C13" s="1296"/>
      <c r="D13" s="1296"/>
      <c r="E13" s="1296"/>
      <c r="F13" s="1296"/>
      <c r="G13" s="1296"/>
      <c r="H13" s="1296"/>
      <c r="I13" s="1296"/>
      <c r="J13" s="1295"/>
      <c r="K13" s="1295"/>
      <c r="L13" s="1295"/>
      <c r="M13" s="1295"/>
      <c r="N13" s="1295"/>
      <c r="O13" s="1295"/>
      <c r="P13" s="1295"/>
    </row>
    <row r="14" spans="1:18" ht="22.5" customHeight="1">
      <c r="B14" s="1294"/>
      <c r="C14" s="1591" t="s">
        <v>1569</v>
      </c>
      <c r="D14" s="1591"/>
      <c r="E14" s="1308" t="s">
        <v>1552</v>
      </c>
      <c r="F14" s="1606" t="str">
        <f>入力シート!$D$4&amp;入力シート!$E$4&amp;入力シート!$G$4&amp;入力シート!$I$4&amp;入力シート!$K$4&amp;入力シート!$O$4</f>
        <v>平成年度起工第号</v>
      </c>
      <c r="G14" s="1606"/>
      <c r="H14" s="1606"/>
      <c r="I14" s="1606"/>
      <c r="J14" s="1606"/>
      <c r="K14" s="1606"/>
      <c r="L14" s="1606"/>
      <c r="M14" s="1606"/>
      <c r="N14" s="1606"/>
      <c r="O14" s="1606"/>
      <c r="P14" s="1299"/>
    </row>
    <row r="15" spans="1:18" s="1283" customFormat="1" ht="22.5" customHeight="1">
      <c r="B15" s="1286"/>
      <c r="C15" s="1591" t="s">
        <v>1570</v>
      </c>
      <c r="D15" s="1591"/>
      <c r="E15" s="1308" t="s">
        <v>1552</v>
      </c>
      <c r="F15" s="1595">
        <f>入力シート!$D$5</f>
        <v>0</v>
      </c>
      <c r="G15" s="1595"/>
      <c r="H15" s="1595"/>
      <c r="I15" s="1595"/>
      <c r="J15" s="1595"/>
      <c r="K15" s="1595"/>
      <c r="L15" s="1595"/>
      <c r="M15" s="1595"/>
      <c r="N15" s="1595"/>
      <c r="O15" s="1595"/>
      <c r="P15" s="1298"/>
    </row>
    <row r="16" spans="1:18" s="1283" customFormat="1" ht="22.5" customHeight="1">
      <c r="B16" s="1286"/>
      <c r="C16" s="1591" t="s">
        <v>1551</v>
      </c>
      <c r="D16" s="1591"/>
      <c r="E16" s="1308" t="s">
        <v>1552</v>
      </c>
      <c r="F16" s="1595">
        <f>入力シート!$D$6</f>
        <v>0</v>
      </c>
      <c r="G16" s="1595"/>
      <c r="H16" s="1595"/>
      <c r="I16" s="1595"/>
      <c r="J16" s="1595"/>
      <c r="K16" s="1595"/>
      <c r="L16" s="1595"/>
      <c r="M16" s="1595"/>
      <c r="N16" s="1595"/>
      <c r="O16" s="1595"/>
      <c r="P16" s="1298"/>
    </row>
    <row r="17" spans="2:16" s="1283" customFormat="1" ht="22.5" customHeight="1">
      <c r="B17" s="1286"/>
      <c r="C17" s="1591" t="s">
        <v>1553</v>
      </c>
      <c r="D17" s="1591"/>
      <c r="E17" s="1308" t="s">
        <v>1552</v>
      </c>
      <c r="F17" s="1605">
        <f>入力シート!D12</f>
        <v>0</v>
      </c>
      <c r="G17" s="1605"/>
      <c r="H17" s="1605"/>
      <c r="I17" s="1605"/>
      <c r="J17" s="1605"/>
      <c r="K17" s="1605"/>
      <c r="L17" s="1605"/>
      <c r="M17" s="1605"/>
      <c r="N17" s="1605"/>
      <c r="O17" s="1605"/>
      <c r="P17" s="1298"/>
    </row>
    <row r="18" spans="2:16" s="1283" customFormat="1" ht="22.5" customHeight="1">
      <c r="B18" s="1286"/>
      <c r="C18" s="1591" t="s">
        <v>1554</v>
      </c>
      <c r="D18" s="1591"/>
      <c r="E18" s="1308" t="s">
        <v>1555</v>
      </c>
      <c r="F18" s="1595" t="str">
        <f>+TEXT(入力シート!D16,"ggge年m月d日")&amp;"　～　"&amp;TEXT(入力シート!D17,"ggge年m月d日")</f>
        <v>明治33年1月0日　～　明治33年1月0日</v>
      </c>
      <c r="G18" s="1595"/>
      <c r="H18" s="1595"/>
      <c r="I18" s="1595"/>
      <c r="J18" s="1595"/>
      <c r="K18" s="1595"/>
      <c r="L18" s="1595"/>
      <c r="M18" s="1595"/>
      <c r="N18" s="1595"/>
      <c r="O18" s="1595"/>
      <c r="P18" s="1298"/>
    </row>
    <row r="19" spans="2:16" s="1283" customFormat="1">
      <c r="B19" s="1286"/>
      <c r="C19" s="1286"/>
      <c r="D19" s="1286"/>
      <c r="E19" s="1286"/>
      <c r="F19" s="1286"/>
      <c r="G19" s="1286"/>
      <c r="H19" s="1286"/>
      <c r="I19" s="1286"/>
      <c r="J19" s="1286"/>
      <c r="K19" s="1286"/>
      <c r="L19" s="1286"/>
      <c r="M19" s="1286"/>
      <c r="N19" s="1286"/>
      <c r="O19" s="1286"/>
      <c r="P19" s="1286"/>
    </row>
    <row r="20" spans="2:16" s="1283" customFormat="1" ht="43.5" customHeight="1">
      <c r="B20" s="1286"/>
      <c r="C20" s="1592"/>
      <c r="D20" s="1593"/>
      <c r="E20" s="1593"/>
      <c r="F20" s="1593"/>
      <c r="G20" s="1593"/>
      <c r="H20" s="1594"/>
      <c r="I20" s="1593" t="s">
        <v>1578</v>
      </c>
      <c r="J20" s="1593"/>
      <c r="K20" s="1593"/>
      <c r="L20" s="1593"/>
      <c r="M20" s="1593"/>
      <c r="N20" s="1593"/>
      <c r="O20" s="1594"/>
      <c r="P20" s="1286"/>
    </row>
    <row r="21" spans="2:16" s="1283" customFormat="1" ht="30.75" customHeight="1">
      <c r="B21" s="1286"/>
      <c r="C21" s="1288" t="s">
        <v>1556</v>
      </c>
      <c r="D21" s="1577" t="s">
        <v>1557</v>
      </c>
      <c r="E21" s="1577"/>
      <c r="F21" s="1577"/>
      <c r="G21" s="1577"/>
      <c r="H21" s="1578"/>
      <c r="I21" s="1581"/>
      <c r="J21" s="1582"/>
      <c r="K21" s="1582"/>
      <c r="L21" s="1582"/>
      <c r="M21" s="1582"/>
      <c r="N21" s="1572" t="s">
        <v>1579</v>
      </c>
      <c r="O21" s="1573"/>
      <c r="P21" s="1286"/>
    </row>
    <row r="22" spans="2:16" s="1283" customFormat="1" ht="30.75" customHeight="1">
      <c r="B22" s="1286"/>
      <c r="C22" s="1303" t="s">
        <v>1580</v>
      </c>
      <c r="D22" s="1577" t="s">
        <v>1558</v>
      </c>
      <c r="E22" s="1577"/>
      <c r="F22" s="1577"/>
      <c r="G22" s="1577"/>
      <c r="H22" s="1578"/>
      <c r="I22" s="1581"/>
      <c r="J22" s="1582"/>
      <c r="K22" s="1582"/>
      <c r="L22" s="1582"/>
      <c r="M22" s="1582"/>
      <c r="N22" s="1572" t="s">
        <v>1579</v>
      </c>
      <c r="O22" s="1573"/>
      <c r="P22" s="1286"/>
    </row>
    <row r="23" spans="2:16" s="1283" customFormat="1" ht="30.75" customHeight="1">
      <c r="B23" s="1286"/>
      <c r="C23" s="1288" t="s">
        <v>1581</v>
      </c>
      <c r="D23" s="1577" t="s">
        <v>1559</v>
      </c>
      <c r="E23" s="1577"/>
      <c r="F23" s="1577"/>
      <c r="G23" s="1577"/>
      <c r="H23" s="1578"/>
      <c r="I23" s="1581"/>
      <c r="J23" s="1582"/>
      <c r="K23" s="1582"/>
      <c r="L23" s="1582"/>
      <c r="M23" s="1582"/>
      <c r="N23" s="1572" t="s">
        <v>243</v>
      </c>
      <c r="O23" s="1573"/>
      <c r="P23" s="1286"/>
    </row>
    <row r="24" spans="2:16" s="1283" customFormat="1" ht="30.75" customHeight="1">
      <c r="B24" s="1286"/>
      <c r="C24" s="1303" t="s">
        <v>1582</v>
      </c>
      <c r="D24" s="1577" t="s">
        <v>1560</v>
      </c>
      <c r="E24" s="1577"/>
      <c r="F24" s="1577"/>
      <c r="G24" s="1577"/>
      <c r="H24" s="1578"/>
      <c r="I24" s="1581"/>
      <c r="J24" s="1582"/>
      <c r="K24" s="1582"/>
      <c r="L24" s="1582"/>
      <c r="M24" s="1582"/>
      <c r="N24" s="1572" t="s">
        <v>1579</v>
      </c>
      <c r="O24" s="1573"/>
      <c r="P24" s="1286"/>
    </row>
    <row r="25" spans="2:16" s="1283" customFormat="1" ht="30.75" customHeight="1">
      <c r="B25" s="1286"/>
      <c r="C25" s="1288" t="s">
        <v>1583</v>
      </c>
      <c r="D25" s="1577" t="s">
        <v>1561</v>
      </c>
      <c r="E25" s="1577"/>
      <c r="F25" s="1577"/>
      <c r="G25" s="1577"/>
      <c r="H25" s="1578"/>
      <c r="I25" s="1581" t="str">
        <f>IF(I21="","",(I21+I22+I23+I24))</f>
        <v/>
      </c>
      <c r="J25" s="1582"/>
      <c r="K25" s="1582"/>
      <c r="L25" s="1582"/>
      <c r="M25" s="1582"/>
      <c r="N25" s="1572" t="s">
        <v>1579</v>
      </c>
      <c r="O25" s="1573"/>
      <c r="P25" s="1286"/>
    </row>
    <row r="26" spans="2:16" s="1283" customFormat="1" ht="30.75" customHeight="1">
      <c r="B26" s="1286"/>
      <c r="C26" s="1303" t="s">
        <v>1584</v>
      </c>
      <c r="D26" s="1577" t="s">
        <v>1562</v>
      </c>
      <c r="E26" s="1577"/>
      <c r="F26" s="1577"/>
      <c r="G26" s="1577"/>
      <c r="H26" s="1578"/>
      <c r="I26" s="1581" t="str">
        <f>IF(I25="","",IF(R1&lt;R2,I25*0.08,I25*0.1))</f>
        <v/>
      </c>
      <c r="J26" s="1582"/>
      <c r="K26" s="1582"/>
      <c r="L26" s="1582"/>
      <c r="M26" s="1582"/>
      <c r="N26" s="1572" t="s">
        <v>1579</v>
      </c>
      <c r="O26" s="1573"/>
      <c r="P26" s="1286"/>
    </row>
    <row r="27" spans="2:16" s="1283" customFormat="1" ht="30.75" customHeight="1" thickBot="1">
      <c r="B27" s="1286"/>
      <c r="C27" s="1289" t="s">
        <v>1585</v>
      </c>
      <c r="D27" s="1579" t="s">
        <v>1563</v>
      </c>
      <c r="E27" s="1579"/>
      <c r="F27" s="1579"/>
      <c r="G27" s="1579"/>
      <c r="H27" s="1580"/>
      <c r="I27" s="1583" t="str">
        <f>IF(I25="","",(I25+I26))</f>
        <v/>
      </c>
      <c r="J27" s="1584"/>
      <c r="K27" s="1584"/>
      <c r="L27" s="1584"/>
      <c r="M27" s="1584"/>
      <c r="N27" s="1585" t="s">
        <v>1579</v>
      </c>
      <c r="O27" s="1586"/>
      <c r="P27" s="1286"/>
    </row>
    <row r="28" spans="2:16" s="1283" customFormat="1" ht="67.5" customHeight="1" thickTop="1">
      <c r="B28" s="1286"/>
      <c r="C28" s="1574" t="s">
        <v>1564</v>
      </c>
      <c r="D28" s="1575"/>
      <c r="E28" s="1575"/>
      <c r="F28" s="1575"/>
      <c r="G28" s="1575"/>
      <c r="H28" s="1576"/>
      <c r="I28" s="1587"/>
      <c r="J28" s="1588"/>
      <c r="K28" s="1588"/>
      <c r="L28" s="1588"/>
      <c r="M28" s="1588"/>
      <c r="N28" s="1589" t="s">
        <v>1579</v>
      </c>
      <c r="O28" s="1590"/>
      <c r="P28" s="1286"/>
    </row>
    <row r="29" spans="2:16" s="1283" customFormat="1">
      <c r="B29" s="1286"/>
      <c r="C29" s="1286"/>
      <c r="D29" s="1286"/>
      <c r="E29" s="1286"/>
      <c r="F29" s="1286"/>
      <c r="G29" s="1286"/>
      <c r="H29" s="1286"/>
      <c r="I29" s="1286"/>
      <c r="J29" s="1286"/>
      <c r="K29" s="1286"/>
      <c r="L29" s="1286"/>
      <c r="M29" s="1286"/>
      <c r="N29" s="1286"/>
      <c r="O29" s="1286"/>
      <c r="P29" s="1286"/>
    </row>
    <row r="30" spans="2:16" s="1283" customFormat="1" ht="24.75" customHeight="1">
      <c r="B30" s="1286"/>
      <c r="C30" s="1286" t="s">
        <v>1565</v>
      </c>
      <c r="D30" s="1286"/>
      <c r="E30" s="1286"/>
      <c r="F30" s="1286"/>
      <c r="G30" s="1286"/>
      <c r="H30" s="1286"/>
      <c r="I30" s="1286"/>
      <c r="J30" s="1286"/>
      <c r="K30" s="1286"/>
      <c r="L30" s="1286"/>
      <c r="M30" s="1286"/>
      <c r="N30" s="1286"/>
      <c r="O30" s="1286"/>
      <c r="P30" s="1286"/>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zoomScaleNormal="100" workbookViewId="0">
      <selection sqref="A1:A3"/>
    </sheetView>
  </sheetViews>
  <sheetFormatPr defaultRowHeight="13.5"/>
  <cols>
    <col min="1" max="1" width="10.625" style="560" customWidth="1"/>
    <col min="2" max="2" width="3.5" style="560" customWidth="1"/>
    <col min="3" max="3" width="9" style="560" customWidth="1"/>
    <col min="4" max="4" width="18.25" style="560" customWidth="1"/>
    <col min="5" max="6" width="9" style="560" customWidth="1"/>
    <col min="7" max="7" width="4.125" style="560" customWidth="1"/>
    <col min="8" max="9" width="9.75" style="560" customWidth="1"/>
    <col min="10" max="10" width="18.25" style="560" customWidth="1"/>
    <col min="11" max="12" width="13" style="560" customWidth="1"/>
    <col min="13" max="13" width="0.375" style="560" customWidth="1"/>
    <col min="14" max="14" width="6.25" style="560" customWidth="1"/>
    <col min="15" max="15" width="9" style="560" customWidth="1"/>
    <col min="16" max="16" width="10" style="560" customWidth="1"/>
    <col min="17" max="17" width="11.75" style="560" customWidth="1"/>
    <col min="18" max="21" width="11.625" style="560" customWidth="1"/>
    <col min="22" max="22" width="15.25" style="560" customWidth="1"/>
    <col min="23" max="32" width="9" style="560"/>
    <col min="33" max="33" width="9.5" style="560" bestFit="1" customWidth="1"/>
    <col min="34" max="34" width="10.5" style="560" bestFit="1" customWidth="1"/>
    <col min="35" max="36" width="9" style="560"/>
    <col min="37" max="37" width="9.5" style="560" bestFit="1" customWidth="1"/>
    <col min="38" max="38" width="10.5" style="560" bestFit="1" customWidth="1"/>
    <col min="39" max="40" width="9" style="560"/>
    <col min="41" max="41" width="9.5" style="560" bestFit="1" customWidth="1"/>
    <col min="42" max="42" width="10.5" style="560" bestFit="1" customWidth="1"/>
    <col min="43" max="44" width="9" style="560"/>
    <col min="45" max="45" width="9.5" style="560" bestFit="1" customWidth="1"/>
    <col min="46" max="46" width="10.5" style="560" bestFit="1" customWidth="1"/>
    <col min="47" max="48" width="9" style="560"/>
    <col min="49" max="49" width="9.5" style="560" bestFit="1" customWidth="1"/>
    <col min="50" max="52" width="9" style="560"/>
    <col min="53" max="53" width="9.5" style="560" bestFit="1" customWidth="1"/>
    <col min="54" max="54" width="10.5" style="560" bestFit="1" customWidth="1"/>
    <col min="55" max="56" width="9" style="560"/>
    <col min="57" max="57" width="9.5" style="560" bestFit="1" customWidth="1"/>
    <col min="58" max="58" width="10.5" style="560" bestFit="1" customWidth="1"/>
    <col min="59" max="60" width="9" style="560"/>
    <col min="61" max="61" width="9.5" style="560" bestFit="1" customWidth="1"/>
    <col min="62" max="62" width="10.5" style="560" bestFit="1" customWidth="1"/>
    <col min="63" max="64" width="9" style="560"/>
    <col min="65" max="65" width="9.5" style="560" bestFit="1" customWidth="1"/>
    <col min="66" max="66" width="10.5" style="560" bestFit="1" customWidth="1"/>
    <col min="67" max="68" width="9" style="560"/>
    <col min="69" max="69" width="9.5" style="560" bestFit="1" customWidth="1"/>
    <col min="70" max="70" width="10.5" style="560" bestFit="1" customWidth="1"/>
    <col min="71" max="16384" width="9" style="560"/>
  </cols>
  <sheetData>
    <row r="1" spans="1:71" ht="14.25" customHeight="1">
      <c r="A1" s="1506" t="s">
        <v>1191</v>
      </c>
      <c r="B1" s="572"/>
      <c r="C1" s="572"/>
      <c r="D1" s="572"/>
      <c r="E1" s="572"/>
      <c r="F1" s="572"/>
      <c r="G1" s="572"/>
      <c r="H1" s="572"/>
      <c r="I1" s="572"/>
      <c r="J1" s="572"/>
      <c r="K1" s="572"/>
      <c r="L1" s="572"/>
      <c r="M1" s="572"/>
      <c r="O1" s="572"/>
      <c r="P1" s="572"/>
      <c r="Q1" s="572"/>
      <c r="R1" s="572"/>
      <c r="S1" s="572"/>
      <c r="T1" s="572"/>
      <c r="U1" s="572"/>
      <c r="V1" s="572"/>
    </row>
    <row r="2" spans="1:71" ht="25.5" customHeight="1">
      <c r="A2" s="1506"/>
      <c r="B2" s="572"/>
      <c r="C2" s="1650" t="s">
        <v>170</v>
      </c>
      <c r="D2" s="1650"/>
      <c r="E2" s="1650"/>
      <c r="F2" s="1650"/>
      <c r="G2" s="1650"/>
      <c r="H2" s="1650"/>
      <c r="I2" s="1650"/>
      <c r="J2" s="1650"/>
      <c r="K2" s="1650"/>
      <c r="L2" s="1650"/>
      <c r="M2" s="572"/>
      <c r="O2" s="572"/>
      <c r="P2" s="600" t="s">
        <v>151</v>
      </c>
      <c r="Q2" s="601"/>
      <c r="R2" s="601"/>
      <c r="S2" s="601"/>
      <c r="T2" s="601"/>
      <c r="U2" s="572"/>
      <c r="V2" s="572"/>
    </row>
    <row r="3" spans="1:71">
      <c r="A3" s="1506"/>
      <c r="B3" s="572"/>
      <c r="C3" s="1633" t="s">
        <v>171</v>
      </c>
      <c r="D3" s="1633"/>
      <c r="E3" s="1633"/>
      <c r="F3" s="1633"/>
      <c r="G3" s="1633"/>
      <c r="H3" s="1633"/>
      <c r="I3" s="1633"/>
      <c r="J3" s="1633"/>
      <c r="K3" s="1633"/>
      <c r="L3" s="1633"/>
      <c r="M3" s="572"/>
      <c r="O3" s="572"/>
      <c r="P3" s="572"/>
      <c r="Q3" s="572"/>
      <c r="R3" s="572"/>
      <c r="S3" s="572"/>
      <c r="T3" s="572"/>
      <c r="U3" s="572"/>
      <c r="V3" s="572"/>
    </row>
    <row r="4" spans="1:71">
      <c r="B4" s="572"/>
      <c r="C4" s="572"/>
      <c r="D4" s="572"/>
      <c r="E4" s="572"/>
      <c r="F4" s="572"/>
      <c r="G4" s="572"/>
      <c r="H4" s="572"/>
      <c r="I4" s="572"/>
      <c r="J4" s="572"/>
      <c r="K4" s="572"/>
      <c r="L4" s="572"/>
      <c r="M4" s="572"/>
      <c r="O4" s="572"/>
      <c r="P4" s="572"/>
      <c r="Q4" s="572"/>
      <c r="R4" s="572"/>
      <c r="S4" s="572"/>
      <c r="T4" s="572"/>
      <c r="U4" s="572"/>
      <c r="V4" s="572"/>
    </row>
    <row r="5" spans="1:71" s="561" customFormat="1" ht="18.75" customHeight="1">
      <c r="B5" s="573"/>
      <c r="C5" s="573"/>
      <c r="D5" s="573"/>
      <c r="E5" s="573"/>
      <c r="F5" s="573"/>
      <c r="G5" s="573"/>
      <c r="H5" s="573"/>
      <c r="I5" s="573"/>
      <c r="J5" s="573"/>
      <c r="K5" s="573"/>
      <c r="L5" s="574" t="s">
        <v>172</v>
      </c>
      <c r="M5" s="573"/>
      <c r="O5" s="573"/>
      <c r="P5" s="602" t="s">
        <v>152</v>
      </c>
      <c r="Q5" s="573"/>
      <c r="R5" s="573"/>
      <c r="S5" s="573"/>
      <c r="T5" s="573"/>
      <c r="U5" s="573"/>
      <c r="V5" s="573"/>
    </row>
    <row r="6" spans="1:71" s="561" customFormat="1" ht="18.75" customHeight="1">
      <c r="B6" s="573"/>
      <c r="C6" s="573"/>
      <c r="D6" s="573"/>
      <c r="E6" s="573"/>
      <c r="F6" s="573"/>
      <c r="G6" s="573"/>
      <c r="H6" s="573"/>
      <c r="I6" s="573"/>
      <c r="J6" s="573"/>
      <c r="K6" s="573"/>
      <c r="L6" s="573"/>
      <c r="M6" s="573"/>
      <c r="O6" s="573"/>
      <c r="P6" s="603" t="s">
        <v>153</v>
      </c>
      <c r="Q6" s="573"/>
      <c r="R6" s="573"/>
      <c r="S6" s="573"/>
      <c r="T6" s="573"/>
      <c r="U6" s="573"/>
      <c r="V6" s="573"/>
    </row>
    <row r="7" spans="1:71" s="561" customFormat="1" ht="18.75" customHeight="1">
      <c r="B7" s="573"/>
      <c r="C7" s="573"/>
      <c r="D7" s="573"/>
      <c r="E7" s="573"/>
      <c r="F7" s="573"/>
      <c r="G7" s="573"/>
      <c r="H7" s="573"/>
      <c r="I7" s="573"/>
      <c r="J7" s="573"/>
      <c r="K7" s="573"/>
      <c r="L7" s="573"/>
      <c r="M7" s="573"/>
      <c r="O7" s="573"/>
      <c r="P7" s="573" t="s">
        <v>426</v>
      </c>
      <c r="Q7" s="573"/>
      <c r="R7" s="573"/>
      <c r="S7" s="573"/>
      <c r="T7" s="573"/>
      <c r="U7" s="573"/>
      <c r="V7" s="573"/>
    </row>
    <row r="8" spans="1:71" s="561" customFormat="1" ht="12.75" customHeight="1">
      <c r="B8" s="573"/>
      <c r="C8" s="573"/>
      <c r="D8" s="573"/>
      <c r="E8" s="573"/>
      <c r="F8" s="573"/>
      <c r="G8" s="573"/>
      <c r="H8" s="573"/>
      <c r="I8" s="573"/>
      <c r="J8" s="573"/>
      <c r="K8" s="573"/>
      <c r="L8" s="573"/>
      <c r="M8" s="573"/>
      <c r="O8" s="573"/>
      <c r="P8" s="573" t="s">
        <v>154</v>
      </c>
      <c r="Q8" s="573"/>
      <c r="R8" s="573"/>
      <c r="S8" s="573"/>
      <c r="T8" s="573"/>
      <c r="U8" s="573"/>
      <c r="V8" s="573"/>
    </row>
    <row r="9" spans="1:71" s="561" customFormat="1" ht="22.5" customHeight="1">
      <c r="B9" s="573"/>
      <c r="C9" s="573"/>
      <c r="D9" s="573"/>
      <c r="E9" s="573"/>
      <c r="F9" s="575" t="s">
        <v>529</v>
      </c>
      <c r="G9" s="1633" t="s">
        <v>97</v>
      </c>
      <c r="H9" s="1634"/>
      <c r="I9" s="1651">
        <f>入力シート!D22</f>
        <v>0</v>
      </c>
      <c r="J9" s="1651"/>
      <c r="K9" s="1651"/>
      <c r="L9" s="1651"/>
      <c r="M9" s="573"/>
      <c r="O9" s="573"/>
      <c r="P9" s="604" t="s">
        <v>155</v>
      </c>
      <c r="Q9" s="604"/>
      <c r="R9" s="604"/>
      <c r="S9" s="604"/>
      <c r="T9" s="573"/>
      <c r="U9" s="573"/>
      <c r="V9" s="573"/>
    </row>
    <row r="10" spans="1:71" s="561" customFormat="1" ht="22.5" customHeight="1">
      <c r="B10" s="573"/>
      <c r="C10" s="573"/>
      <c r="D10" s="573"/>
      <c r="E10" s="573"/>
      <c r="F10" s="572"/>
      <c r="G10" s="1633" t="s">
        <v>511</v>
      </c>
      <c r="H10" s="1634"/>
      <c r="I10" s="1652" t="str">
        <f>入力シート!D23&amp;"　"&amp;入力シート!D24</f>
        <v>　</v>
      </c>
      <c r="J10" s="1653"/>
      <c r="K10" s="1653"/>
      <c r="L10" s="1653"/>
      <c r="M10" s="573"/>
      <c r="O10" s="573"/>
      <c r="P10" s="605"/>
      <c r="Q10" s="1628">
        <v>0.7</v>
      </c>
      <c r="R10" s="1628"/>
      <c r="S10" s="605"/>
      <c r="T10" s="573"/>
      <c r="U10" s="573"/>
      <c r="V10" s="573"/>
    </row>
    <row r="11" spans="1:71" s="561" customFormat="1" ht="18.75" customHeight="1">
      <c r="B11" s="573"/>
      <c r="C11" s="573"/>
      <c r="D11" s="573"/>
      <c r="E11" s="573"/>
      <c r="F11" s="573"/>
      <c r="G11" s="573"/>
      <c r="H11" s="573"/>
      <c r="I11" s="573"/>
      <c r="J11" s="573"/>
      <c r="K11" s="573"/>
      <c r="L11" s="573"/>
      <c r="M11" s="573"/>
      <c r="O11" s="573"/>
      <c r="P11" s="573" t="s">
        <v>156</v>
      </c>
      <c r="Q11" s="573"/>
      <c r="R11" s="573"/>
      <c r="S11" s="573"/>
      <c r="T11" s="573"/>
      <c r="U11" s="573"/>
      <c r="V11" s="573"/>
    </row>
    <row r="12" spans="1:71" s="561" customFormat="1" ht="18.75" customHeight="1">
      <c r="B12" s="573"/>
      <c r="C12" s="575" t="s">
        <v>515</v>
      </c>
      <c r="D12" s="1632" t="str">
        <f>"　"&amp;入力シート!D5&amp;" "&amp;入力シート!$D$8&amp;" "&amp;入力シート!D7&amp;" "&amp;入力シート!$D$4&amp;入力シート!$E$4&amp;入力シート!$G$4&amp;入力シート!$I$4&amp;入力シート!$K$4&amp;入力シート!$O$4</f>
        <v>　   平成年度起工第号</v>
      </c>
      <c r="E12" s="1632"/>
      <c r="F12" s="1632"/>
      <c r="G12" s="1632"/>
      <c r="H12" s="1632"/>
      <c r="I12" s="1632"/>
      <c r="J12" s="1632"/>
      <c r="K12" s="1632"/>
      <c r="L12" s="1632"/>
      <c r="M12" s="573"/>
      <c r="O12" s="573"/>
      <c r="P12" s="573"/>
      <c r="Q12" s="573"/>
      <c r="R12" s="573"/>
      <c r="S12" s="573"/>
      <c r="T12" s="573"/>
      <c r="U12" s="573"/>
      <c r="V12" s="573"/>
    </row>
    <row r="13" spans="1:71" ht="18" customHeight="1">
      <c r="B13" s="572"/>
      <c r="C13" s="576" t="s">
        <v>571</v>
      </c>
      <c r="D13" s="1631" t="str">
        <f>"　"&amp;入力シート!D6</f>
        <v>　</v>
      </c>
      <c r="E13" s="1631"/>
      <c r="F13" s="1631"/>
      <c r="G13" s="1631"/>
      <c r="H13" s="1631"/>
      <c r="I13" s="1631"/>
      <c r="J13" s="1631"/>
      <c r="K13" s="1631"/>
      <c r="L13" s="1631"/>
      <c r="M13" s="572"/>
      <c r="O13" s="572"/>
      <c r="P13" s="572"/>
      <c r="Q13" s="572"/>
      <c r="R13" s="572"/>
      <c r="S13" s="572"/>
      <c r="T13" s="572"/>
      <c r="U13" s="572"/>
      <c r="V13" s="572"/>
    </row>
    <row r="14" spans="1:71" ht="18" customHeight="1">
      <c r="B14" s="572"/>
      <c r="C14" s="572"/>
      <c r="D14" s="572"/>
      <c r="E14" s="572"/>
      <c r="F14" s="572"/>
      <c r="G14" s="572"/>
      <c r="H14" s="572"/>
      <c r="I14" s="572"/>
      <c r="J14" s="572"/>
      <c r="K14" s="572"/>
      <c r="L14" s="572"/>
      <c r="M14" s="572"/>
      <c r="O14" s="572"/>
      <c r="P14" s="572"/>
      <c r="Q14" s="572"/>
      <c r="R14" s="572"/>
      <c r="S14" s="572"/>
      <c r="T14" s="572"/>
      <c r="U14" s="572"/>
      <c r="V14" s="572"/>
      <c r="AE14" s="560" t="s">
        <v>653</v>
      </c>
      <c r="AF14" s="560">
        <v>1</v>
      </c>
      <c r="AJ14" s="560">
        <v>2</v>
      </c>
      <c r="AN14" s="560">
        <v>3</v>
      </c>
      <c r="AR14" s="560">
        <v>4</v>
      </c>
      <c r="AV14" s="560">
        <v>5</v>
      </c>
      <c r="AZ14" s="560">
        <v>6</v>
      </c>
      <c r="BD14" s="560">
        <v>7</v>
      </c>
      <c r="BH14" s="560">
        <v>8</v>
      </c>
      <c r="BL14" s="560">
        <v>9</v>
      </c>
      <c r="BP14" s="560">
        <v>10</v>
      </c>
    </row>
    <row r="15" spans="1:71" ht="18" customHeight="1">
      <c r="B15" s="572"/>
      <c r="C15" s="1637" t="s">
        <v>173</v>
      </c>
      <c r="D15" s="1637"/>
      <c r="E15" s="1637"/>
      <c r="F15" s="1637"/>
      <c r="G15" s="1637"/>
      <c r="H15" s="1637"/>
      <c r="I15" s="1637"/>
      <c r="J15" s="1637"/>
      <c r="K15" s="1637"/>
      <c r="L15" s="1637"/>
      <c r="M15" s="572"/>
      <c r="O15" s="572"/>
      <c r="P15" s="572"/>
      <c r="Q15" s="572"/>
      <c r="R15" s="572"/>
      <c r="S15" s="572"/>
      <c r="T15" s="572"/>
      <c r="U15" s="572"/>
      <c r="V15" s="572"/>
      <c r="AA15" s="560" t="e">
        <f>入力シート!$D$10</f>
        <v>#N/A</v>
      </c>
      <c r="AB15" s="560">
        <v>1</v>
      </c>
      <c r="AC15" s="560">
        <f>AF15</f>
        <v>3.5</v>
      </c>
      <c r="AF15" s="560">
        <f>VLOOKUP(AG15,AH15:AI37,2,TRUE)</f>
        <v>3.5</v>
      </c>
      <c r="AG15" s="560">
        <f>+入力シート!$D$13</f>
        <v>0</v>
      </c>
      <c r="AH15" s="560">
        <v>0</v>
      </c>
      <c r="AI15" s="560">
        <v>3.5</v>
      </c>
      <c r="AJ15" s="560">
        <f>VLOOKUP(AK15,AL15:AM37,2,TRUE)</f>
        <v>3.5</v>
      </c>
      <c r="AK15" s="560">
        <f>AG15</f>
        <v>0</v>
      </c>
      <c r="AL15" s="560">
        <v>0</v>
      </c>
      <c r="AM15" s="560">
        <v>3.5</v>
      </c>
      <c r="AN15" s="560">
        <f>VLOOKUP(AO15,AP15:AQ37,2,TRUE)</f>
        <v>4.5</v>
      </c>
      <c r="AO15" s="560">
        <f>AK15</f>
        <v>0</v>
      </c>
      <c r="AP15" s="560">
        <v>0</v>
      </c>
      <c r="AQ15" s="560">
        <v>4.5</v>
      </c>
      <c r="AR15" s="560">
        <f>VLOOKUP(AS15,AT15:AU37,2,TRUE)</f>
        <v>4.0999999999999996</v>
      </c>
      <c r="AS15" s="560">
        <f>AO15</f>
        <v>0</v>
      </c>
      <c r="AT15" s="560">
        <v>0</v>
      </c>
      <c r="AU15" s="560">
        <v>4.0999999999999996</v>
      </c>
      <c r="AV15" s="560">
        <f>VLOOKUP(AW15,AX15:AY37,2,TRUE)</f>
        <v>3.7</v>
      </c>
      <c r="AW15" s="560">
        <f>AS15</f>
        <v>0</v>
      </c>
      <c r="AX15" s="560">
        <v>0</v>
      </c>
      <c r="AY15" s="560">
        <v>3.7</v>
      </c>
      <c r="AZ15" s="560">
        <f>VLOOKUP(BA15,BB15:BC37,2,TRUE)</f>
        <v>4.0999999999999996</v>
      </c>
      <c r="BA15" s="560">
        <f>AW15</f>
        <v>0</v>
      </c>
      <c r="BB15" s="560">
        <v>0</v>
      </c>
      <c r="BC15" s="560">
        <v>4.0999999999999996</v>
      </c>
      <c r="BD15" s="560">
        <f>VLOOKUP(BE15,BF15:BG37,2,TRUE)</f>
        <v>4.8</v>
      </c>
      <c r="BE15" s="560">
        <f>BA15</f>
        <v>0</v>
      </c>
      <c r="BF15" s="560">
        <v>0</v>
      </c>
      <c r="BG15" s="560">
        <v>4.8</v>
      </c>
      <c r="BH15" s="560">
        <f>VLOOKUP(BI15,BJ15:BK37,2,TRUE)</f>
        <v>3.2</v>
      </c>
      <c r="BI15" s="560">
        <f>BE15</f>
        <v>0</v>
      </c>
      <c r="BJ15" s="560">
        <v>0</v>
      </c>
      <c r="BK15" s="560">
        <v>3.2</v>
      </c>
      <c r="BL15" s="560">
        <f>VLOOKUP(BM15,BN15:BO37,2,TRUE)</f>
        <v>2.9</v>
      </c>
      <c r="BM15" s="560">
        <f>BI15</f>
        <v>0</v>
      </c>
      <c r="BN15" s="560">
        <v>0</v>
      </c>
      <c r="BO15" s="560">
        <v>2.9</v>
      </c>
      <c r="BP15" s="560">
        <f>VLOOKUP(BQ15,BR15:BS37,2,TRUE)</f>
        <v>2.2000000000000002</v>
      </c>
      <c r="BQ15" s="560">
        <f>BM15</f>
        <v>0</v>
      </c>
      <c r="BR15" s="560">
        <v>0</v>
      </c>
      <c r="BS15" s="560">
        <v>2.2000000000000002</v>
      </c>
    </row>
    <row r="16" spans="1:71" ht="18" customHeight="1">
      <c r="B16" s="572"/>
      <c r="C16" s="1641" t="s">
        <v>425</v>
      </c>
      <c r="D16" s="1642"/>
      <c r="E16" s="1642"/>
      <c r="F16" s="1642"/>
      <c r="G16" s="1642"/>
      <c r="H16" s="1642"/>
      <c r="I16" s="1642"/>
      <c r="J16" s="1642"/>
      <c r="K16" s="1642"/>
      <c r="L16" s="1643"/>
      <c r="M16" s="572"/>
      <c r="O16" s="606"/>
      <c r="P16" s="607" t="s">
        <v>157</v>
      </c>
      <c r="Q16" s="1607" t="s">
        <v>312</v>
      </c>
      <c r="R16" s="1638"/>
      <c r="S16" s="1638"/>
      <c r="T16" s="1638"/>
      <c r="U16" s="1638"/>
      <c r="V16" s="1608"/>
      <c r="AB16" s="560">
        <v>2</v>
      </c>
      <c r="AC16" s="560">
        <f>AJ15</f>
        <v>3.5</v>
      </c>
      <c r="AH16" s="560">
        <v>9999000</v>
      </c>
      <c r="AI16" s="560">
        <v>3.5</v>
      </c>
      <c r="AL16" s="560">
        <v>9999000</v>
      </c>
      <c r="AM16" s="560">
        <v>3.5</v>
      </c>
      <c r="AP16" s="560">
        <v>9999000</v>
      </c>
      <c r="AQ16" s="560">
        <v>4.5</v>
      </c>
      <c r="AT16" s="560">
        <v>9999000</v>
      </c>
      <c r="AU16" s="560">
        <v>4.0999999999999996</v>
      </c>
      <c r="AX16" s="560">
        <v>9999000</v>
      </c>
      <c r="AY16" s="560">
        <v>3.7</v>
      </c>
      <c r="BB16" s="560">
        <v>9999000</v>
      </c>
      <c r="BC16" s="560">
        <v>4.0999999999999996</v>
      </c>
      <c r="BF16" s="560">
        <v>9999000</v>
      </c>
      <c r="BG16" s="560">
        <v>4.8</v>
      </c>
      <c r="BJ16" s="560">
        <v>9999000</v>
      </c>
      <c r="BK16" s="560">
        <v>3.2</v>
      </c>
      <c r="BN16" s="560">
        <v>9999000</v>
      </c>
      <c r="BO16" s="560">
        <v>2.9</v>
      </c>
      <c r="BR16" s="560">
        <v>9999000</v>
      </c>
      <c r="BS16" s="560">
        <v>2.2000000000000002</v>
      </c>
    </row>
    <row r="17" spans="2:71" ht="18" customHeight="1">
      <c r="B17" s="572"/>
      <c r="C17" s="1644"/>
      <c r="D17" s="1645"/>
      <c r="E17" s="1645"/>
      <c r="F17" s="1645"/>
      <c r="G17" s="1645"/>
      <c r="H17" s="1645"/>
      <c r="I17" s="1645"/>
      <c r="J17" s="1645"/>
      <c r="K17" s="1645"/>
      <c r="L17" s="1646"/>
      <c r="M17" s="572"/>
      <c r="O17" s="609" t="s">
        <v>158</v>
      </c>
      <c r="P17" s="610"/>
      <c r="Q17" s="608" t="s">
        <v>159</v>
      </c>
      <c r="R17" s="611" t="s">
        <v>160</v>
      </c>
      <c r="S17" s="611" t="s">
        <v>161</v>
      </c>
      <c r="T17" s="611" t="s">
        <v>162</v>
      </c>
      <c r="U17" s="4" t="s">
        <v>163</v>
      </c>
      <c r="V17" s="612" t="s">
        <v>164</v>
      </c>
      <c r="AB17" s="560">
        <v>3</v>
      </c>
      <c r="AC17" s="560">
        <f>AN15</f>
        <v>4.5</v>
      </c>
      <c r="AH17" s="560">
        <v>10000000</v>
      </c>
      <c r="AI17" s="560">
        <v>3.3</v>
      </c>
      <c r="AL17" s="560">
        <v>10000000</v>
      </c>
      <c r="AM17" s="560">
        <v>3.2</v>
      </c>
      <c r="AP17" s="560">
        <v>10000000</v>
      </c>
      <c r="AQ17" s="560">
        <v>3.6</v>
      </c>
      <c r="AT17" s="560">
        <v>10000000</v>
      </c>
      <c r="AU17" s="560">
        <v>3.8</v>
      </c>
      <c r="AX17" s="560">
        <v>10000000</v>
      </c>
      <c r="AY17" s="560">
        <v>2.8</v>
      </c>
      <c r="BB17" s="560">
        <v>10000000</v>
      </c>
      <c r="BC17" s="560">
        <v>3.6</v>
      </c>
      <c r="BF17" s="560">
        <v>10000000</v>
      </c>
      <c r="BG17" s="560">
        <v>2.9</v>
      </c>
      <c r="BJ17" s="560">
        <v>10000000</v>
      </c>
      <c r="BK17" s="560">
        <v>3</v>
      </c>
      <c r="BN17" s="560">
        <v>10000000</v>
      </c>
      <c r="BO17" s="560">
        <v>2.1</v>
      </c>
      <c r="BR17" s="560">
        <v>10000000</v>
      </c>
      <c r="BS17" s="560">
        <v>1.7</v>
      </c>
    </row>
    <row r="18" spans="2:71" ht="18" customHeight="1">
      <c r="B18" s="572"/>
      <c r="C18" s="1644"/>
      <c r="D18" s="1645"/>
      <c r="E18" s="1645"/>
      <c r="F18" s="1645"/>
      <c r="G18" s="1645"/>
      <c r="H18" s="1645"/>
      <c r="I18" s="1645"/>
      <c r="J18" s="1645"/>
      <c r="K18" s="1645"/>
      <c r="L18" s="1646"/>
      <c r="M18" s="572"/>
      <c r="O18" s="613" t="s">
        <v>165</v>
      </c>
      <c r="P18" s="614"/>
      <c r="Q18" s="615" t="s">
        <v>427</v>
      </c>
      <c r="R18" s="4" t="s">
        <v>427</v>
      </c>
      <c r="S18" s="4" t="s">
        <v>428</v>
      </c>
      <c r="T18" s="4" t="s">
        <v>429</v>
      </c>
      <c r="U18" s="4" t="s">
        <v>430</v>
      </c>
      <c r="V18" s="4" t="s">
        <v>429</v>
      </c>
      <c r="AB18" s="560">
        <v>4</v>
      </c>
      <c r="AC18" s="560">
        <f>AR15</f>
        <v>4.0999999999999996</v>
      </c>
      <c r="AH18" s="560">
        <v>49999000</v>
      </c>
      <c r="AI18" s="560">
        <v>3.3</v>
      </c>
      <c r="AL18" s="560">
        <v>49999000</v>
      </c>
      <c r="AM18" s="560">
        <v>3.2</v>
      </c>
      <c r="AP18" s="560">
        <v>49999000</v>
      </c>
      <c r="AQ18" s="560">
        <v>3.6</v>
      </c>
      <c r="AT18" s="560">
        <v>49999000</v>
      </c>
      <c r="AU18" s="560">
        <v>3.8</v>
      </c>
      <c r="AX18" s="560">
        <v>49999000</v>
      </c>
      <c r="AY18" s="560">
        <v>2.8</v>
      </c>
      <c r="BB18" s="560">
        <v>49999000</v>
      </c>
      <c r="BC18" s="560">
        <v>3.6</v>
      </c>
      <c r="BF18" s="560">
        <v>49999000</v>
      </c>
      <c r="BG18" s="560">
        <v>2.9</v>
      </c>
      <c r="BJ18" s="560">
        <v>49999000</v>
      </c>
      <c r="BK18" s="560">
        <v>3</v>
      </c>
      <c r="BN18" s="560">
        <v>49999000</v>
      </c>
      <c r="BO18" s="560">
        <v>2.1</v>
      </c>
      <c r="BR18" s="560">
        <v>49999000</v>
      </c>
      <c r="BS18" s="560">
        <v>1.7</v>
      </c>
    </row>
    <row r="19" spans="2:71" ht="18" customHeight="1">
      <c r="B19" s="572"/>
      <c r="C19" s="1644"/>
      <c r="D19" s="1645"/>
      <c r="E19" s="1645"/>
      <c r="F19" s="1645"/>
      <c r="G19" s="1645"/>
      <c r="H19" s="1645"/>
      <c r="I19" s="1645"/>
      <c r="J19" s="1645"/>
      <c r="K19" s="1645"/>
      <c r="L19" s="1646"/>
      <c r="M19" s="572"/>
      <c r="O19" s="616" t="s">
        <v>166</v>
      </c>
      <c r="P19" s="614"/>
      <c r="Q19" s="615" t="s">
        <v>431</v>
      </c>
      <c r="R19" s="4" t="s">
        <v>432</v>
      </c>
      <c r="S19" s="4" t="s">
        <v>433</v>
      </c>
      <c r="T19" s="4" t="s">
        <v>434</v>
      </c>
      <c r="U19" s="4" t="s">
        <v>435</v>
      </c>
      <c r="V19" s="4" t="s">
        <v>433</v>
      </c>
      <c r="AB19" s="560">
        <v>5</v>
      </c>
      <c r="AC19" s="560">
        <f>AV15</f>
        <v>3.7</v>
      </c>
      <c r="AH19" s="560">
        <v>50000000</v>
      </c>
      <c r="AI19" s="560">
        <v>2.9</v>
      </c>
      <c r="AL19" s="560">
        <v>50000000</v>
      </c>
      <c r="AM19" s="560">
        <v>2.8</v>
      </c>
      <c r="AP19" s="560">
        <v>50000000</v>
      </c>
      <c r="AQ19" s="560">
        <v>2.8</v>
      </c>
      <c r="AT19" s="560">
        <v>50000000</v>
      </c>
      <c r="AU19" s="560">
        <v>3.1</v>
      </c>
      <c r="AX19" s="560">
        <v>50000000</v>
      </c>
      <c r="AY19" s="560">
        <v>2.7</v>
      </c>
      <c r="BB19" s="560">
        <v>50000000</v>
      </c>
      <c r="BC19" s="560">
        <v>3.1</v>
      </c>
      <c r="BF19" s="560">
        <v>50000000</v>
      </c>
      <c r="BG19" s="560">
        <v>2.7</v>
      </c>
      <c r="BJ19" s="560">
        <v>50000000</v>
      </c>
      <c r="BK19" s="560">
        <v>2.5</v>
      </c>
      <c r="BN19" s="560">
        <v>50000000</v>
      </c>
      <c r="BO19" s="560">
        <v>1.8</v>
      </c>
      <c r="BR19" s="560">
        <v>50000000</v>
      </c>
      <c r="BS19" s="560">
        <v>1.4</v>
      </c>
    </row>
    <row r="20" spans="2:71" ht="18" customHeight="1">
      <c r="B20" s="572"/>
      <c r="C20" s="1644"/>
      <c r="D20" s="1645"/>
      <c r="E20" s="1645"/>
      <c r="F20" s="1645"/>
      <c r="G20" s="1645"/>
      <c r="H20" s="1645"/>
      <c r="I20" s="1645"/>
      <c r="J20" s="1645"/>
      <c r="K20" s="1645"/>
      <c r="L20" s="1646"/>
      <c r="M20" s="572"/>
      <c r="O20" s="616" t="s">
        <v>167</v>
      </c>
      <c r="P20" s="614"/>
      <c r="Q20" s="615" t="s">
        <v>436</v>
      </c>
      <c r="R20" s="4" t="s">
        <v>435</v>
      </c>
      <c r="S20" s="4" t="s">
        <v>435</v>
      </c>
      <c r="T20" s="4" t="s">
        <v>437</v>
      </c>
      <c r="U20" s="4" t="s">
        <v>438</v>
      </c>
      <c r="V20" s="4" t="s">
        <v>437</v>
      </c>
      <c r="AB20" s="560">
        <v>6</v>
      </c>
      <c r="AC20" s="560">
        <f>AZ15</f>
        <v>4.0999999999999996</v>
      </c>
      <c r="AH20" s="560">
        <v>99999000</v>
      </c>
      <c r="AI20" s="560">
        <v>2.9</v>
      </c>
      <c r="AL20" s="560">
        <v>99999000</v>
      </c>
      <c r="AM20" s="560">
        <v>2.8</v>
      </c>
      <c r="AP20" s="560">
        <v>99999000</v>
      </c>
      <c r="AQ20" s="560">
        <v>2.8</v>
      </c>
      <c r="AT20" s="560">
        <v>99999000</v>
      </c>
      <c r="AU20" s="560">
        <v>3.1</v>
      </c>
      <c r="AX20" s="560">
        <v>99999000</v>
      </c>
      <c r="AY20" s="560">
        <v>2.7</v>
      </c>
      <c r="BB20" s="560">
        <v>99999000</v>
      </c>
      <c r="BC20" s="560">
        <v>3.1</v>
      </c>
      <c r="BF20" s="560">
        <v>99999000</v>
      </c>
      <c r="BG20" s="560">
        <v>2.7</v>
      </c>
      <c r="BJ20" s="560">
        <v>99999000</v>
      </c>
      <c r="BK20" s="560">
        <v>2.5</v>
      </c>
      <c r="BN20" s="560">
        <v>99999000</v>
      </c>
      <c r="BO20" s="560">
        <v>1.8</v>
      </c>
      <c r="BR20" s="560">
        <v>99999000</v>
      </c>
      <c r="BS20" s="560">
        <v>1.4</v>
      </c>
    </row>
    <row r="21" spans="2:71" ht="18" customHeight="1">
      <c r="B21" s="572"/>
      <c r="C21" s="1644"/>
      <c r="D21" s="1645"/>
      <c r="E21" s="1645"/>
      <c r="F21" s="1645"/>
      <c r="G21" s="1645"/>
      <c r="H21" s="1645"/>
      <c r="I21" s="1645"/>
      <c r="J21" s="1645"/>
      <c r="K21" s="1645"/>
      <c r="L21" s="1646"/>
      <c r="M21" s="572"/>
      <c r="O21" s="616" t="s">
        <v>168</v>
      </c>
      <c r="P21" s="614"/>
      <c r="Q21" s="615" t="s">
        <v>439</v>
      </c>
      <c r="R21" s="4" t="s">
        <v>440</v>
      </c>
      <c r="S21" s="4" t="s">
        <v>440</v>
      </c>
      <c r="T21" s="4" t="s">
        <v>441</v>
      </c>
      <c r="U21" s="4" t="s">
        <v>442</v>
      </c>
      <c r="V21" s="4" t="s">
        <v>439</v>
      </c>
      <c r="AB21" s="560">
        <v>7</v>
      </c>
      <c r="AC21" s="560">
        <f>BD15</f>
        <v>4.8</v>
      </c>
      <c r="AH21" s="560">
        <v>100000000</v>
      </c>
      <c r="AI21" s="560">
        <v>2.2999999999999998</v>
      </c>
      <c r="AL21" s="560">
        <v>100000000</v>
      </c>
      <c r="AM21" s="560">
        <v>2.1</v>
      </c>
      <c r="AP21" s="560">
        <v>100000000</v>
      </c>
      <c r="AQ21" s="560">
        <v>2.1</v>
      </c>
      <c r="AT21" s="560">
        <v>100000000</v>
      </c>
      <c r="AU21" s="560">
        <v>2.5</v>
      </c>
      <c r="AX21" s="560">
        <v>100000000</v>
      </c>
      <c r="AY21" s="560">
        <v>1.9</v>
      </c>
      <c r="BB21" s="560">
        <v>100000000</v>
      </c>
      <c r="BC21" s="560">
        <v>2.2999999999999998</v>
      </c>
      <c r="BF21" s="560">
        <v>100000000</v>
      </c>
      <c r="BG21" s="560">
        <v>2.2000000000000002</v>
      </c>
      <c r="BJ21" s="560">
        <v>100000000</v>
      </c>
      <c r="BK21" s="560">
        <v>2.1</v>
      </c>
      <c r="BN21" s="560">
        <v>100000000</v>
      </c>
      <c r="BO21" s="560">
        <v>1.4</v>
      </c>
      <c r="BR21" s="560">
        <v>100000000</v>
      </c>
      <c r="BS21" s="560">
        <v>1.1000000000000001</v>
      </c>
    </row>
    <row r="22" spans="2:71" ht="18" customHeight="1">
      <c r="B22" s="572"/>
      <c r="C22" s="1644"/>
      <c r="D22" s="1645"/>
      <c r="E22" s="1645"/>
      <c r="F22" s="1645"/>
      <c r="G22" s="1645"/>
      <c r="H22" s="1645"/>
      <c r="I22" s="1645"/>
      <c r="J22" s="1645"/>
      <c r="K22" s="1645"/>
      <c r="L22" s="1646"/>
      <c r="M22" s="572"/>
      <c r="O22" s="613" t="s">
        <v>169</v>
      </c>
      <c r="P22" s="614"/>
      <c r="Q22" s="615" t="s">
        <v>443</v>
      </c>
      <c r="R22" s="4" t="s">
        <v>444</v>
      </c>
      <c r="S22" s="4" t="s">
        <v>442</v>
      </c>
      <c r="T22" s="4" t="s">
        <v>445</v>
      </c>
      <c r="U22" s="4" t="s">
        <v>443</v>
      </c>
      <c r="V22" s="4" t="s">
        <v>445</v>
      </c>
      <c r="AB22" s="560">
        <v>8</v>
      </c>
      <c r="AC22" s="560">
        <f>BH15</f>
        <v>3.2</v>
      </c>
      <c r="AH22" s="560">
        <v>499999000</v>
      </c>
      <c r="AI22" s="560">
        <v>2.2999999999999998</v>
      </c>
      <c r="AL22" s="560">
        <v>499999000</v>
      </c>
      <c r="AM22" s="560">
        <v>2.1</v>
      </c>
      <c r="AP22" s="560">
        <v>499999000</v>
      </c>
      <c r="AQ22" s="560">
        <v>2.1</v>
      </c>
      <c r="AT22" s="560">
        <v>499999000</v>
      </c>
      <c r="AU22" s="560">
        <v>2.5</v>
      </c>
      <c r="AX22" s="560">
        <v>499999000</v>
      </c>
      <c r="AY22" s="560">
        <v>1.9</v>
      </c>
      <c r="BB22" s="560">
        <v>499999000</v>
      </c>
      <c r="BC22" s="560">
        <v>2.2999999999999998</v>
      </c>
      <c r="BF22" s="560">
        <v>499999000</v>
      </c>
      <c r="BG22" s="560">
        <v>2.2000000000000002</v>
      </c>
      <c r="BJ22" s="560">
        <v>499999000</v>
      </c>
      <c r="BK22" s="560">
        <v>2.1</v>
      </c>
      <c r="BN22" s="560">
        <v>499999000</v>
      </c>
      <c r="BO22" s="560">
        <v>1.4</v>
      </c>
      <c r="BR22" s="560">
        <v>499999000</v>
      </c>
      <c r="BS22" s="560">
        <v>1.1000000000000001</v>
      </c>
    </row>
    <row r="23" spans="2:71" ht="17.25" customHeight="1">
      <c r="B23" s="572"/>
      <c r="C23" s="1644"/>
      <c r="D23" s="1645"/>
      <c r="E23" s="1645"/>
      <c r="F23" s="1645"/>
      <c r="G23" s="1645"/>
      <c r="H23" s="1645"/>
      <c r="I23" s="1645"/>
      <c r="J23" s="1645"/>
      <c r="K23" s="1645"/>
      <c r="L23" s="1646"/>
      <c r="M23" s="572"/>
      <c r="O23" s="617"/>
      <c r="P23" s="582"/>
      <c r="Q23" s="209"/>
      <c r="R23" s="209"/>
      <c r="S23" s="209"/>
      <c r="T23" s="209"/>
      <c r="U23" s="209"/>
      <c r="V23" s="209"/>
    </row>
    <row r="24" spans="2:71" ht="17.25" customHeight="1">
      <c r="B24" s="572"/>
      <c r="C24" s="1644"/>
      <c r="D24" s="1645"/>
      <c r="E24" s="1645"/>
      <c r="F24" s="1645"/>
      <c r="G24" s="1645"/>
      <c r="H24" s="1645"/>
      <c r="I24" s="1645"/>
      <c r="J24" s="1645"/>
      <c r="K24" s="1645"/>
      <c r="L24" s="1646"/>
      <c r="M24" s="572"/>
      <c r="O24" s="618"/>
      <c r="P24" s="1611" t="s">
        <v>452</v>
      </c>
      <c r="Q24" s="1607" t="s">
        <v>453</v>
      </c>
      <c r="R24" s="1608"/>
      <c r="S24" s="1607" t="s">
        <v>454</v>
      </c>
      <c r="T24" s="1608"/>
      <c r="U24" s="209"/>
      <c r="V24" s="209"/>
    </row>
    <row r="25" spans="2:71" ht="17.25" customHeight="1">
      <c r="B25" s="572"/>
      <c r="C25" s="1644"/>
      <c r="D25" s="1645"/>
      <c r="E25" s="1645"/>
      <c r="F25" s="1645"/>
      <c r="G25" s="1645"/>
      <c r="H25" s="1645"/>
      <c r="I25" s="1645"/>
      <c r="J25" s="1645"/>
      <c r="K25" s="1645"/>
      <c r="L25" s="1646"/>
      <c r="M25" s="572"/>
      <c r="O25" s="1609" t="s">
        <v>158</v>
      </c>
      <c r="P25" s="1612"/>
      <c r="Q25" s="619" t="s">
        <v>180</v>
      </c>
      <c r="R25" s="620" t="s">
        <v>178</v>
      </c>
      <c r="S25" s="620" t="s">
        <v>176</v>
      </c>
      <c r="T25" s="620" t="s">
        <v>174</v>
      </c>
      <c r="U25" s="209"/>
      <c r="V25" s="209"/>
    </row>
    <row r="26" spans="2:71" ht="17.25" customHeight="1">
      <c r="B26" s="572"/>
      <c r="C26" s="1644"/>
      <c r="D26" s="1645"/>
      <c r="E26" s="1645"/>
      <c r="F26" s="1645"/>
      <c r="G26" s="1645"/>
      <c r="H26" s="1645"/>
      <c r="I26" s="1645"/>
      <c r="J26" s="1645"/>
      <c r="K26" s="1645"/>
      <c r="L26" s="1646"/>
      <c r="M26" s="572"/>
      <c r="O26" s="1610"/>
      <c r="P26" s="621"/>
      <c r="Q26" s="622" t="s">
        <v>179</v>
      </c>
      <c r="R26" s="622" t="s">
        <v>179</v>
      </c>
      <c r="S26" s="622" t="s">
        <v>177</v>
      </c>
      <c r="T26" s="623" t="s">
        <v>175</v>
      </c>
      <c r="U26" s="209"/>
      <c r="V26" s="209"/>
    </row>
    <row r="27" spans="2:71" ht="17.25" customHeight="1">
      <c r="B27" s="572"/>
      <c r="C27" s="1644"/>
      <c r="D27" s="1645"/>
      <c r="E27" s="1645"/>
      <c r="F27" s="1645"/>
      <c r="G27" s="1645"/>
      <c r="H27" s="1645"/>
      <c r="I27" s="1645"/>
      <c r="J27" s="1645"/>
      <c r="K27" s="1645"/>
      <c r="L27" s="1646"/>
      <c r="M27" s="572"/>
      <c r="O27" s="613" t="s">
        <v>165</v>
      </c>
      <c r="P27" s="614"/>
      <c r="Q27" s="4" t="s">
        <v>446</v>
      </c>
      <c r="R27" s="4" t="s">
        <v>432</v>
      </c>
      <c r="S27" s="4" t="s">
        <v>436</v>
      </c>
      <c r="T27" s="4" t="s">
        <v>447</v>
      </c>
      <c r="U27" s="209"/>
      <c r="V27" s="209"/>
    </row>
    <row r="28" spans="2:71" ht="17.25" customHeight="1">
      <c r="B28" s="572"/>
      <c r="C28" s="1644"/>
      <c r="D28" s="1645"/>
      <c r="E28" s="1645"/>
      <c r="F28" s="1645"/>
      <c r="G28" s="1645"/>
      <c r="H28" s="1645"/>
      <c r="I28" s="1645"/>
      <c r="J28" s="1645"/>
      <c r="K28" s="1645"/>
      <c r="L28" s="1646"/>
      <c r="M28" s="572"/>
      <c r="O28" s="616" t="s">
        <v>166</v>
      </c>
      <c r="P28" s="614"/>
      <c r="Q28" s="4" t="s">
        <v>436</v>
      </c>
      <c r="R28" s="4" t="s">
        <v>448</v>
      </c>
      <c r="S28" s="4" t="s">
        <v>440</v>
      </c>
      <c r="T28" s="4" t="s">
        <v>443</v>
      </c>
      <c r="U28" s="209"/>
      <c r="V28" s="209"/>
    </row>
    <row r="29" spans="2:71" ht="17.25" customHeight="1">
      <c r="B29" s="572"/>
      <c r="C29" s="1644"/>
      <c r="D29" s="1645"/>
      <c r="E29" s="1645"/>
      <c r="F29" s="1645"/>
      <c r="G29" s="1645"/>
      <c r="H29" s="1645"/>
      <c r="I29" s="1645"/>
      <c r="J29" s="1645"/>
      <c r="K29" s="1645"/>
      <c r="L29" s="1646"/>
      <c r="M29" s="572"/>
      <c r="O29" s="616" t="s">
        <v>167</v>
      </c>
      <c r="P29" s="614"/>
      <c r="Q29" s="4" t="s">
        <v>438</v>
      </c>
      <c r="R29" s="4" t="s">
        <v>441</v>
      </c>
      <c r="S29" s="4" t="s">
        <v>445</v>
      </c>
      <c r="T29" s="4" t="s">
        <v>449</v>
      </c>
      <c r="U29" s="209"/>
      <c r="V29" s="209"/>
    </row>
    <row r="30" spans="2:71" ht="17.25" customHeight="1">
      <c r="B30" s="572"/>
      <c r="C30" s="1644"/>
      <c r="D30" s="1645"/>
      <c r="E30" s="1645"/>
      <c r="F30" s="1645"/>
      <c r="G30" s="1645"/>
      <c r="H30" s="1645"/>
      <c r="I30" s="1645"/>
      <c r="J30" s="1645"/>
      <c r="K30" s="1645"/>
      <c r="L30" s="1646"/>
      <c r="M30" s="572"/>
      <c r="O30" s="616" t="s">
        <v>168</v>
      </c>
      <c r="P30" s="614"/>
      <c r="Q30" s="4" t="s">
        <v>447</v>
      </c>
      <c r="R30" s="4" t="s">
        <v>440</v>
      </c>
      <c r="S30" s="4" t="s">
        <v>449</v>
      </c>
      <c r="T30" s="4" t="s">
        <v>450</v>
      </c>
      <c r="U30" s="209"/>
      <c r="V30" s="209"/>
    </row>
    <row r="31" spans="2:71" ht="17.25" customHeight="1">
      <c r="B31" s="572"/>
      <c r="C31" s="1644"/>
      <c r="D31" s="1645"/>
      <c r="E31" s="1645"/>
      <c r="F31" s="1645"/>
      <c r="G31" s="1645"/>
      <c r="H31" s="1645"/>
      <c r="I31" s="1645"/>
      <c r="J31" s="1645"/>
      <c r="K31" s="1645"/>
      <c r="L31" s="1646"/>
      <c r="M31" s="572"/>
      <c r="O31" s="613" t="s">
        <v>169</v>
      </c>
      <c r="P31" s="614"/>
      <c r="Q31" s="4" t="s">
        <v>451</v>
      </c>
      <c r="R31" s="4" t="s">
        <v>445</v>
      </c>
      <c r="S31" s="4" t="s">
        <v>450</v>
      </c>
      <c r="T31" s="4" t="s">
        <v>450</v>
      </c>
      <c r="U31" s="209"/>
      <c r="V31" s="209"/>
    </row>
    <row r="32" spans="2:71" ht="17.25" customHeight="1">
      <c r="B32" s="572"/>
      <c r="C32" s="1644"/>
      <c r="D32" s="1645"/>
      <c r="E32" s="1645"/>
      <c r="F32" s="1645"/>
      <c r="G32" s="1645"/>
      <c r="H32" s="1645"/>
      <c r="I32" s="1645"/>
      <c r="J32" s="1645"/>
      <c r="K32" s="1645"/>
      <c r="L32" s="1646"/>
      <c r="M32" s="572"/>
      <c r="O32" s="617"/>
      <c r="P32" s="582"/>
      <c r="Q32" s="209"/>
      <c r="R32" s="209"/>
      <c r="S32" s="209"/>
      <c r="T32" s="209"/>
      <c r="U32" s="209"/>
      <c r="V32" s="209"/>
    </row>
    <row r="33" spans="2:71" ht="17.25" customHeight="1">
      <c r="B33" s="572"/>
      <c r="C33" s="1644"/>
      <c r="D33" s="1645"/>
      <c r="E33" s="1645"/>
      <c r="F33" s="1645"/>
      <c r="G33" s="1645"/>
      <c r="H33" s="1645"/>
      <c r="I33" s="1645"/>
      <c r="J33" s="1645"/>
      <c r="K33" s="1645"/>
      <c r="L33" s="1646"/>
      <c r="M33" s="572"/>
      <c r="O33" s="617"/>
      <c r="P33" s="582"/>
      <c r="Q33" s="209"/>
      <c r="R33" s="209"/>
      <c r="S33" s="209"/>
      <c r="T33" s="209"/>
      <c r="U33" s="209"/>
      <c r="V33" s="209"/>
    </row>
    <row r="34" spans="2:71" ht="17.25" customHeight="1">
      <c r="B34" s="572"/>
      <c r="C34" s="1644"/>
      <c r="D34" s="1645"/>
      <c r="E34" s="1645"/>
      <c r="F34" s="1645"/>
      <c r="G34" s="1645"/>
      <c r="H34" s="1645"/>
      <c r="I34" s="1645"/>
      <c r="J34" s="1645"/>
      <c r="K34" s="1645"/>
      <c r="L34" s="1646"/>
      <c r="M34" s="572"/>
      <c r="O34" s="1639" t="s">
        <v>716</v>
      </c>
      <c r="P34" s="1640"/>
      <c r="Q34" s="1640"/>
      <c r="R34" s="1640"/>
      <c r="S34" s="1640"/>
      <c r="T34" s="1640"/>
      <c r="U34" s="1640"/>
      <c r="V34" s="1640"/>
    </row>
    <row r="35" spans="2:71" ht="32.25" customHeight="1">
      <c r="B35" s="572"/>
      <c r="C35" s="1644"/>
      <c r="D35" s="1645"/>
      <c r="E35" s="1645"/>
      <c r="F35" s="1645"/>
      <c r="G35" s="1645"/>
      <c r="H35" s="1645"/>
      <c r="I35" s="1645"/>
      <c r="J35" s="1645"/>
      <c r="K35" s="1645"/>
      <c r="L35" s="1646"/>
      <c r="M35" s="572"/>
      <c r="O35" s="562"/>
      <c r="P35" s="563"/>
      <c r="Q35" s="564"/>
      <c r="R35" s="564"/>
      <c r="S35" s="564"/>
      <c r="T35" s="564"/>
      <c r="U35" s="564"/>
      <c r="V35" s="564"/>
    </row>
    <row r="36" spans="2:71" ht="32.25" customHeight="1">
      <c r="B36" s="572"/>
      <c r="C36" s="1644"/>
      <c r="D36" s="1645"/>
      <c r="E36" s="1645"/>
      <c r="F36" s="1645"/>
      <c r="G36" s="1645"/>
      <c r="H36" s="1645"/>
      <c r="I36" s="1645"/>
      <c r="J36" s="1645"/>
      <c r="K36" s="1645"/>
      <c r="L36" s="1646"/>
      <c r="M36" s="572"/>
      <c r="AB36" s="560">
        <v>9</v>
      </c>
      <c r="AC36" s="560">
        <f>BL15</f>
        <v>2.9</v>
      </c>
      <c r="AH36" s="560">
        <v>500000000</v>
      </c>
      <c r="AI36" s="560">
        <v>1.7</v>
      </c>
      <c r="AL36" s="560">
        <v>500000000</v>
      </c>
      <c r="AM36" s="560">
        <v>1.6</v>
      </c>
      <c r="AP36" s="560">
        <v>500000000</v>
      </c>
      <c r="AQ36" s="560">
        <v>1.9</v>
      </c>
      <c r="AT36" s="560">
        <v>500000000</v>
      </c>
      <c r="AU36" s="560">
        <v>1.8</v>
      </c>
      <c r="AX36" s="560">
        <v>500000000</v>
      </c>
      <c r="AY36" s="560">
        <v>1.7</v>
      </c>
      <c r="BB36" s="560">
        <v>500000000</v>
      </c>
      <c r="BC36" s="560">
        <v>1.8</v>
      </c>
      <c r="BF36" s="560">
        <v>500000000</v>
      </c>
      <c r="BG36" s="560">
        <v>2</v>
      </c>
      <c r="BJ36" s="560">
        <v>500000000</v>
      </c>
      <c r="BK36" s="560">
        <v>1.8</v>
      </c>
      <c r="BN36" s="560">
        <v>500000000</v>
      </c>
      <c r="BO36" s="560">
        <v>1.1000000000000001</v>
      </c>
      <c r="BR36" s="560">
        <v>500000000</v>
      </c>
      <c r="BS36" s="560">
        <v>1.1000000000000001</v>
      </c>
    </row>
    <row r="37" spans="2:71" ht="16.5" customHeight="1">
      <c r="B37" s="572"/>
      <c r="C37" s="1644"/>
      <c r="D37" s="1645"/>
      <c r="E37" s="1645"/>
      <c r="F37" s="1645"/>
      <c r="G37" s="1645"/>
      <c r="H37" s="1645"/>
      <c r="I37" s="1645"/>
      <c r="J37" s="1645"/>
      <c r="K37" s="1645"/>
      <c r="L37" s="1646"/>
      <c r="M37" s="572"/>
      <c r="AB37" s="560">
        <v>10</v>
      </c>
      <c r="AC37" s="560">
        <f>BP15</f>
        <v>2.2000000000000002</v>
      </c>
      <c r="AH37" s="560">
        <v>800000000</v>
      </c>
      <c r="AI37" s="560">
        <v>1.7</v>
      </c>
      <c r="AL37" s="560">
        <v>800000000</v>
      </c>
      <c r="AM37" s="560">
        <v>1.6</v>
      </c>
      <c r="AP37" s="560">
        <v>800000000</v>
      </c>
      <c r="AQ37" s="560">
        <v>1.9</v>
      </c>
      <c r="AT37" s="560">
        <v>800000000</v>
      </c>
      <c r="AU37" s="560">
        <v>1.8</v>
      </c>
      <c r="AX37" s="560">
        <v>800000000</v>
      </c>
      <c r="AY37" s="560">
        <v>1.7</v>
      </c>
      <c r="BB37" s="560">
        <v>800000000</v>
      </c>
      <c r="BC37" s="560">
        <v>1.8</v>
      </c>
      <c r="BF37" s="560">
        <v>800000000</v>
      </c>
      <c r="BG37" s="560">
        <v>2</v>
      </c>
      <c r="BJ37" s="560">
        <v>800000000</v>
      </c>
      <c r="BK37" s="560">
        <v>1.8</v>
      </c>
      <c r="BN37" s="560">
        <v>800000000</v>
      </c>
      <c r="BO37" s="560">
        <v>1.1000000000000001</v>
      </c>
      <c r="BR37" s="560">
        <v>800000000</v>
      </c>
      <c r="BS37" s="560">
        <v>1.1000000000000001</v>
      </c>
    </row>
    <row r="38" spans="2:71" ht="16.5" customHeight="1">
      <c r="B38" s="572"/>
      <c r="C38" s="1644"/>
      <c r="D38" s="1645"/>
      <c r="E38" s="1645"/>
      <c r="F38" s="1645"/>
      <c r="G38" s="1645"/>
      <c r="H38" s="1645"/>
      <c r="I38" s="1645"/>
      <c r="J38" s="1645"/>
      <c r="K38" s="1645"/>
      <c r="L38" s="1646"/>
      <c r="M38" s="572"/>
    </row>
    <row r="39" spans="2:71" ht="16.5" customHeight="1">
      <c r="B39" s="572"/>
      <c r="C39" s="1644"/>
      <c r="D39" s="1645"/>
      <c r="E39" s="1645"/>
      <c r="F39" s="1645"/>
      <c r="G39" s="1645"/>
      <c r="H39" s="1645"/>
      <c r="I39" s="1645"/>
      <c r="J39" s="1645"/>
      <c r="K39" s="1645"/>
      <c r="L39" s="1646"/>
      <c r="M39" s="572"/>
      <c r="O39" s="565"/>
      <c r="P39" s="1630"/>
      <c r="Q39" s="1620"/>
      <c r="R39" s="1620"/>
      <c r="S39" s="1620"/>
      <c r="T39" s="1620"/>
      <c r="AE39" s="560" t="s">
        <v>654</v>
      </c>
      <c r="AF39" s="560">
        <v>1</v>
      </c>
      <c r="AJ39" s="560">
        <v>2</v>
      </c>
      <c r="AN39" s="560">
        <v>3</v>
      </c>
      <c r="AR39" s="560">
        <v>4</v>
      </c>
      <c r="AV39" s="560">
        <v>5</v>
      </c>
      <c r="AZ39" s="560">
        <v>6</v>
      </c>
      <c r="BD39" s="560">
        <v>7</v>
      </c>
      <c r="BH39" s="560">
        <v>8</v>
      </c>
      <c r="BL39" s="560">
        <v>9</v>
      </c>
      <c r="BP39" s="560">
        <v>10</v>
      </c>
    </row>
    <row r="40" spans="2:71" ht="27" customHeight="1">
      <c r="B40" s="572"/>
      <c r="C40" s="1644"/>
      <c r="D40" s="1645"/>
      <c r="E40" s="1645"/>
      <c r="F40" s="1645"/>
      <c r="G40" s="1645"/>
      <c r="H40" s="1645"/>
      <c r="I40" s="1645"/>
      <c r="J40" s="1645"/>
      <c r="K40" s="1645"/>
      <c r="L40" s="1646"/>
      <c r="M40" s="572"/>
      <c r="O40" s="1629"/>
      <c r="P40" s="1629"/>
      <c r="Q40" s="566"/>
      <c r="R40" s="564"/>
      <c r="S40" s="564"/>
      <c r="T40" s="564"/>
      <c r="AA40" s="560" t="e">
        <f>入力シート!$D$10</f>
        <v>#N/A</v>
      </c>
      <c r="AB40" s="560">
        <v>1</v>
      </c>
      <c r="AC40" s="560">
        <f>AF40</f>
        <v>3.5</v>
      </c>
      <c r="AF40" s="560">
        <f>VLOOKUP(AG40,AH40:AI49,2,TRUE)</f>
        <v>3.5</v>
      </c>
      <c r="AG40" s="560">
        <f>+入力シート!$D$14</f>
        <v>0</v>
      </c>
      <c r="AH40" s="560">
        <v>0</v>
      </c>
      <c r="AI40" s="560">
        <v>3.5</v>
      </c>
      <c r="AJ40" s="560">
        <f>VLOOKUP(AK40,AL40:AM49,2,TRUE)</f>
        <v>3.5</v>
      </c>
      <c r="AK40" s="560">
        <f>AG40</f>
        <v>0</v>
      </c>
      <c r="AL40" s="560">
        <v>0</v>
      </c>
      <c r="AM40" s="560">
        <v>3.5</v>
      </c>
      <c r="AN40" s="560">
        <f>VLOOKUP(AO40,AP40:AQ49,2,TRUE)</f>
        <v>4.5</v>
      </c>
      <c r="AO40" s="560">
        <f>AK40</f>
        <v>0</v>
      </c>
      <c r="AP40" s="560">
        <v>0</v>
      </c>
      <c r="AQ40" s="560">
        <v>4.5</v>
      </c>
      <c r="AR40" s="560">
        <f>VLOOKUP(AS40,AT40:AU49,2,TRUE)</f>
        <v>4.0999999999999996</v>
      </c>
      <c r="AS40" s="560">
        <f>AO40</f>
        <v>0</v>
      </c>
      <c r="AT40" s="560">
        <v>0</v>
      </c>
      <c r="AU40" s="560">
        <v>4.0999999999999996</v>
      </c>
      <c r="AV40" s="560">
        <f>VLOOKUP(AW40,AX40:AY49,2,TRUE)</f>
        <v>3.7</v>
      </c>
      <c r="AW40" s="560">
        <f>AS40</f>
        <v>0</v>
      </c>
      <c r="AX40" s="560">
        <v>0</v>
      </c>
      <c r="AY40" s="560">
        <v>3.7</v>
      </c>
      <c r="AZ40" s="560">
        <f>VLOOKUP(BA40,BB40:BC49,2,TRUE)</f>
        <v>4.0999999999999996</v>
      </c>
      <c r="BA40" s="560">
        <f>AW40</f>
        <v>0</v>
      </c>
      <c r="BB40" s="560">
        <v>0</v>
      </c>
      <c r="BC40" s="560">
        <v>4.0999999999999996</v>
      </c>
      <c r="BD40" s="560">
        <f>VLOOKUP(BE40,BF40:BG49,2,TRUE)</f>
        <v>4.8</v>
      </c>
      <c r="BE40" s="560">
        <f>BA40</f>
        <v>0</v>
      </c>
      <c r="BF40" s="560">
        <v>0</v>
      </c>
      <c r="BG40" s="560">
        <v>4.8</v>
      </c>
      <c r="BH40" s="560">
        <f>VLOOKUP(BI40,BJ40:BK49,2,TRUE)</f>
        <v>3.2</v>
      </c>
      <c r="BI40" s="560">
        <f>BE40</f>
        <v>0</v>
      </c>
      <c r="BJ40" s="560">
        <v>0</v>
      </c>
      <c r="BK40" s="560">
        <v>3.2</v>
      </c>
      <c r="BL40" s="560">
        <f>VLOOKUP(BM40,BN40:BO49,2,TRUE)</f>
        <v>2.9</v>
      </c>
      <c r="BM40" s="560">
        <f>BI40</f>
        <v>0</v>
      </c>
      <c r="BN40" s="560">
        <v>0</v>
      </c>
      <c r="BO40" s="560">
        <v>2.9</v>
      </c>
      <c r="BP40" s="560">
        <f>VLOOKUP(BQ40,BR40:BS49,2,TRUE)</f>
        <v>2.2000000000000002</v>
      </c>
      <c r="BQ40" s="560">
        <f>BM40</f>
        <v>0</v>
      </c>
      <c r="BR40" s="560">
        <v>0</v>
      </c>
      <c r="BS40" s="560">
        <v>2.2000000000000002</v>
      </c>
    </row>
    <row r="41" spans="2:71" ht="27" customHeight="1">
      <c r="B41" s="572"/>
      <c r="C41" s="1644"/>
      <c r="D41" s="1645"/>
      <c r="E41" s="1645"/>
      <c r="F41" s="1645"/>
      <c r="G41" s="1645"/>
      <c r="H41" s="1645"/>
      <c r="I41" s="1645"/>
      <c r="J41" s="1645"/>
      <c r="K41" s="1645"/>
      <c r="L41" s="1646"/>
      <c r="M41" s="572"/>
      <c r="O41" s="1629"/>
      <c r="P41" s="565"/>
      <c r="Q41" s="566"/>
      <c r="R41" s="566"/>
      <c r="S41" s="566"/>
      <c r="T41" s="564"/>
      <c r="AB41" s="560">
        <v>2</v>
      </c>
      <c r="AC41" s="560">
        <f>AJ40</f>
        <v>3.5</v>
      </c>
      <c r="AH41" s="560">
        <v>9999000</v>
      </c>
      <c r="AI41" s="560">
        <v>3.5</v>
      </c>
      <c r="AL41" s="560">
        <v>9999000</v>
      </c>
      <c r="AM41" s="560">
        <v>3.5</v>
      </c>
      <c r="AP41" s="560">
        <v>9999000</v>
      </c>
      <c r="AQ41" s="560">
        <v>4.5</v>
      </c>
      <c r="AT41" s="560">
        <v>9999000</v>
      </c>
      <c r="AU41" s="560">
        <v>4.0999999999999996</v>
      </c>
      <c r="AX41" s="560">
        <v>9999000</v>
      </c>
      <c r="AY41" s="560">
        <v>3.7</v>
      </c>
      <c r="BB41" s="560">
        <v>9999000</v>
      </c>
      <c r="BC41" s="560">
        <v>4.0999999999999996</v>
      </c>
      <c r="BF41" s="560">
        <v>9999000</v>
      </c>
      <c r="BG41" s="560">
        <v>4.8</v>
      </c>
      <c r="BJ41" s="560">
        <v>9999000</v>
      </c>
      <c r="BK41" s="560">
        <v>3.2</v>
      </c>
      <c r="BN41" s="560">
        <v>9999000</v>
      </c>
      <c r="BO41" s="560">
        <v>2.9</v>
      </c>
      <c r="BR41" s="560">
        <v>9999000</v>
      </c>
      <c r="BS41" s="560">
        <v>2.2000000000000002</v>
      </c>
    </row>
    <row r="42" spans="2:71" ht="18.75" customHeight="1">
      <c r="B42" s="572"/>
      <c r="C42" s="1644"/>
      <c r="D42" s="1645"/>
      <c r="E42" s="1645"/>
      <c r="F42" s="1645"/>
      <c r="G42" s="1645"/>
      <c r="H42" s="1645"/>
      <c r="I42" s="1645"/>
      <c r="J42" s="1645"/>
      <c r="K42" s="1645"/>
      <c r="L42" s="1646"/>
      <c r="M42" s="572"/>
      <c r="O42" s="562"/>
      <c r="P42" s="563"/>
      <c r="Q42" s="564"/>
      <c r="R42" s="564"/>
      <c r="S42" s="564"/>
      <c r="T42" s="564"/>
      <c r="AB42" s="560">
        <v>3</v>
      </c>
      <c r="AC42" s="560">
        <f>AN40</f>
        <v>4.5</v>
      </c>
      <c r="AH42" s="560">
        <v>10000000</v>
      </c>
      <c r="AI42" s="560">
        <v>3.3</v>
      </c>
      <c r="AL42" s="560">
        <v>10000000</v>
      </c>
      <c r="AM42" s="560">
        <v>3.2</v>
      </c>
      <c r="AP42" s="560">
        <v>10000000</v>
      </c>
      <c r="AQ42" s="560">
        <v>3.6</v>
      </c>
      <c r="AT42" s="560">
        <v>10000000</v>
      </c>
      <c r="AU42" s="560">
        <v>3.8</v>
      </c>
      <c r="AX42" s="560">
        <v>10000000</v>
      </c>
      <c r="AY42" s="560">
        <v>2.8</v>
      </c>
      <c r="BB42" s="560">
        <v>10000000</v>
      </c>
      <c r="BC42" s="560">
        <v>3.6</v>
      </c>
      <c r="BF42" s="560">
        <v>10000000</v>
      </c>
      <c r="BG42" s="560">
        <v>2.9</v>
      </c>
      <c r="BJ42" s="560">
        <v>10000000</v>
      </c>
      <c r="BK42" s="560">
        <v>3</v>
      </c>
      <c r="BN42" s="560">
        <v>10000000</v>
      </c>
      <c r="BO42" s="560">
        <v>2.1</v>
      </c>
      <c r="BR42" s="560">
        <v>10000000</v>
      </c>
      <c r="BS42" s="560">
        <v>1.7</v>
      </c>
    </row>
    <row r="43" spans="2:71" ht="14.25" customHeight="1">
      <c r="B43" s="572"/>
      <c r="C43" s="577"/>
      <c r="D43" s="579" t="s">
        <v>633</v>
      </c>
      <c r="E43" s="579"/>
      <c r="F43" s="579"/>
      <c r="G43" s="579"/>
      <c r="H43" s="578"/>
      <c r="I43" s="578"/>
      <c r="J43" s="580" t="s">
        <v>655</v>
      </c>
      <c r="K43" s="1647" t="e">
        <f>VLOOKUP(Z69,AA69:AB78,2,FALSE)</f>
        <v>#N/A</v>
      </c>
      <c r="L43" s="1648"/>
      <c r="M43" s="572"/>
      <c r="O43" s="567"/>
      <c r="P43" s="563"/>
      <c r="Q43" s="564"/>
      <c r="R43" s="564"/>
      <c r="S43" s="564"/>
      <c r="T43" s="564"/>
      <c r="AB43" s="560">
        <v>4</v>
      </c>
      <c r="AC43" s="560">
        <f>AR40</f>
        <v>4.0999999999999996</v>
      </c>
      <c r="AH43" s="560">
        <v>49999000</v>
      </c>
      <c r="AI43" s="560">
        <v>3.3</v>
      </c>
      <c r="AL43" s="560">
        <v>49999000</v>
      </c>
      <c r="AM43" s="560">
        <v>3.2</v>
      </c>
      <c r="AP43" s="560">
        <v>49999000</v>
      </c>
      <c r="AQ43" s="560">
        <v>3.6</v>
      </c>
      <c r="AT43" s="560">
        <v>49999000</v>
      </c>
      <c r="AU43" s="560">
        <v>3.8</v>
      </c>
      <c r="AX43" s="560">
        <v>49999000</v>
      </c>
      <c r="AY43" s="560">
        <v>2.8</v>
      </c>
      <c r="BB43" s="560">
        <v>49999000</v>
      </c>
      <c r="BC43" s="560">
        <v>3.6</v>
      </c>
      <c r="BF43" s="560">
        <v>49999000</v>
      </c>
      <c r="BG43" s="560">
        <v>2.9</v>
      </c>
      <c r="BJ43" s="560">
        <v>49999000</v>
      </c>
      <c r="BK43" s="560">
        <v>3</v>
      </c>
      <c r="BN43" s="560">
        <v>49999000</v>
      </c>
      <c r="BO43" s="560">
        <v>2.1</v>
      </c>
      <c r="BR43" s="560">
        <v>49999000</v>
      </c>
      <c r="BS43" s="560">
        <v>1.7</v>
      </c>
    </row>
    <row r="44" spans="2:71" ht="14.25" customHeight="1">
      <c r="B44" s="572"/>
      <c r="C44" s="1649" t="s">
        <v>666</v>
      </c>
      <c r="D44" s="1624">
        <f>入力シート!D13</f>
        <v>0</v>
      </c>
      <c r="E44" s="1621" t="s">
        <v>631</v>
      </c>
      <c r="F44" s="581" t="e">
        <f>VLOOKUP(AA15,AB15:AC37,2,FALSE)</f>
        <v>#N/A</v>
      </c>
      <c r="G44" s="1622" t="s">
        <v>630</v>
      </c>
      <c r="H44" s="1618" t="e">
        <f>ROUNDUP(D44*F44/1000,0)</f>
        <v>#N/A</v>
      </c>
      <c r="I44" s="1618"/>
      <c r="J44" s="1623" t="s">
        <v>243</v>
      </c>
      <c r="K44" s="1625"/>
      <c r="L44" s="1626"/>
      <c r="M44" s="572"/>
      <c r="O44" s="567"/>
      <c r="P44" s="563"/>
      <c r="Q44" s="564"/>
      <c r="R44" s="564"/>
      <c r="S44" s="564"/>
      <c r="T44" s="564"/>
      <c r="AB44" s="560">
        <v>5</v>
      </c>
      <c r="AC44" s="560">
        <f>AV40</f>
        <v>3.7</v>
      </c>
      <c r="AH44" s="560">
        <v>50000000</v>
      </c>
      <c r="AI44" s="560">
        <v>2.9</v>
      </c>
      <c r="AL44" s="560">
        <v>50000000</v>
      </c>
      <c r="AM44" s="560">
        <v>2.8</v>
      </c>
      <c r="AP44" s="560">
        <v>50000000</v>
      </c>
      <c r="AQ44" s="560">
        <v>2.8</v>
      </c>
      <c r="AT44" s="560">
        <v>50000000</v>
      </c>
      <c r="AU44" s="560">
        <v>3.1</v>
      </c>
      <c r="AX44" s="560">
        <v>50000000</v>
      </c>
      <c r="AY44" s="560">
        <v>2.7</v>
      </c>
      <c r="BB44" s="560">
        <v>50000000</v>
      </c>
      <c r="BC44" s="560">
        <v>3.1</v>
      </c>
      <c r="BF44" s="560">
        <v>50000000</v>
      </c>
      <c r="BG44" s="560">
        <v>2.7</v>
      </c>
      <c r="BJ44" s="560">
        <v>50000000</v>
      </c>
      <c r="BK44" s="560">
        <v>2.5</v>
      </c>
      <c r="BN44" s="560">
        <v>50000000</v>
      </c>
      <c r="BO44" s="560">
        <v>1.8</v>
      </c>
      <c r="BR44" s="560">
        <v>50000000</v>
      </c>
      <c r="BS44" s="560">
        <v>1.4</v>
      </c>
    </row>
    <row r="45" spans="2:71" ht="14.25" customHeight="1">
      <c r="B45" s="572"/>
      <c r="C45" s="1649"/>
      <c r="D45" s="1624"/>
      <c r="E45" s="1621"/>
      <c r="F45" s="585">
        <v>1000</v>
      </c>
      <c r="G45" s="1622"/>
      <c r="H45" s="1618"/>
      <c r="I45" s="1618"/>
      <c r="J45" s="1623"/>
      <c r="K45" s="583"/>
      <c r="L45" s="584"/>
      <c r="M45" s="572"/>
      <c r="O45" s="567"/>
      <c r="P45" s="563"/>
      <c r="Q45" s="564"/>
      <c r="R45" s="564"/>
      <c r="S45" s="564"/>
      <c r="T45" s="564"/>
      <c r="AB45" s="560">
        <v>6</v>
      </c>
      <c r="AC45" s="560">
        <f>AZ40</f>
        <v>4.0999999999999996</v>
      </c>
      <c r="AH45" s="560">
        <v>99999000</v>
      </c>
      <c r="AI45" s="560">
        <v>2.9</v>
      </c>
      <c r="AL45" s="560">
        <v>99999000</v>
      </c>
      <c r="AM45" s="560">
        <v>2.8</v>
      </c>
      <c r="AP45" s="560">
        <v>99999000</v>
      </c>
      <c r="AQ45" s="560">
        <v>2.8</v>
      </c>
      <c r="AT45" s="560">
        <v>99999000</v>
      </c>
      <c r="AU45" s="560">
        <v>3.1</v>
      </c>
      <c r="AX45" s="560">
        <v>99999000</v>
      </c>
      <c r="AY45" s="560">
        <v>2.7</v>
      </c>
      <c r="BB45" s="560">
        <v>99999000</v>
      </c>
      <c r="BC45" s="560">
        <v>3.1</v>
      </c>
      <c r="BF45" s="560">
        <v>99999000</v>
      </c>
      <c r="BG45" s="560">
        <v>2.7</v>
      </c>
      <c r="BJ45" s="560">
        <v>99999000</v>
      </c>
      <c r="BK45" s="560">
        <v>2.5</v>
      </c>
      <c r="BN45" s="560">
        <v>99999000</v>
      </c>
      <c r="BO45" s="560">
        <v>1.8</v>
      </c>
      <c r="BR45" s="560">
        <v>99999000</v>
      </c>
      <c r="BS45" s="560">
        <v>1.4</v>
      </c>
    </row>
    <row r="46" spans="2:71" ht="14.25" customHeight="1" thickBot="1">
      <c r="B46" s="572"/>
      <c r="C46" s="577"/>
      <c r="D46" s="581" t="s">
        <v>675</v>
      </c>
      <c r="E46" s="579"/>
      <c r="F46" s="579"/>
      <c r="G46" s="579"/>
      <c r="H46" s="586"/>
      <c r="I46" s="586"/>
      <c r="J46" s="587" t="s">
        <v>632</v>
      </c>
      <c r="K46" s="594" t="e">
        <f>IF(H44-H47&lt;0,"      Ｏ．Ｋ",H44-H47)</f>
        <v>#N/A</v>
      </c>
      <c r="L46" s="584" t="e">
        <f>IF(H44-H47&lt;0," ","円残")</f>
        <v>#N/A</v>
      </c>
      <c r="M46" s="572"/>
      <c r="O46" s="562"/>
      <c r="P46" s="563"/>
      <c r="Q46" s="564"/>
      <c r="R46" s="564"/>
      <c r="S46" s="564"/>
      <c r="T46" s="564"/>
      <c r="AB46" s="560">
        <v>7</v>
      </c>
      <c r="AC46" s="560">
        <f>BD40</f>
        <v>4.8</v>
      </c>
      <c r="AH46" s="560">
        <v>100000000</v>
      </c>
      <c r="AI46" s="560">
        <v>2.2999999999999998</v>
      </c>
      <c r="AL46" s="560">
        <v>100000000</v>
      </c>
      <c r="AM46" s="560">
        <v>2.1</v>
      </c>
      <c r="AP46" s="560">
        <v>100000000</v>
      </c>
      <c r="AQ46" s="560">
        <v>2.1</v>
      </c>
      <c r="AT46" s="560">
        <v>100000000</v>
      </c>
      <c r="AU46" s="560">
        <v>2.5</v>
      </c>
      <c r="AX46" s="560">
        <v>100000000</v>
      </c>
      <c r="AY46" s="560">
        <v>1.9</v>
      </c>
      <c r="BB46" s="560">
        <v>100000000</v>
      </c>
      <c r="BC46" s="560">
        <v>2.2999999999999998</v>
      </c>
      <c r="BF46" s="560">
        <v>100000000</v>
      </c>
      <c r="BG46" s="560">
        <v>2.2000000000000002</v>
      </c>
      <c r="BJ46" s="560">
        <v>100000000</v>
      </c>
      <c r="BK46" s="560">
        <v>2.1</v>
      </c>
      <c r="BN46" s="560">
        <v>100000000</v>
      </c>
      <c r="BO46" s="560">
        <v>1.4</v>
      </c>
      <c r="BR46" s="560">
        <v>100000000</v>
      </c>
      <c r="BS46" s="560">
        <v>1.1000000000000001</v>
      </c>
    </row>
    <row r="47" spans="2:71" ht="9" customHeight="1">
      <c r="B47" s="572"/>
      <c r="C47" s="588"/>
      <c r="D47" s="579"/>
      <c r="E47" s="579"/>
      <c r="F47" s="579"/>
      <c r="G47" s="579"/>
      <c r="H47" s="1613"/>
      <c r="I47" s="1614"/>
      <c r="J47" s="1623" t="s">
        <v>243</v>
      </c>
      <c r="K47" s="589"/>
      <c r="L47" s="590"/>
      <c r="M47" s="572"/>
      <c r="O47" s="568"/>
      <c r="P47" s="569"/>
      <c r="Q47" s="570"/>
      <c r="R47" s="570"/>
      <c r="S47" s="570"/>
      <c r="T47" s="570"/>
      <c r="AB47" s="560">
        <v>8</v>
      </c>
      <c r="AC47" s="560">
        <f>BH40</f>
        <v>3.2</v>
      </c>
      <c r="AH47" s="560">
        <v>499999000</v>
      </c>
      <c r="AI47" s="560">
        <v>2.2999999999999998</v>
      </c>
      <c r="AL47" s="560">
        <v>499999000</v>
      </c>
      <c r="AM47" s="560">
        <v>2.1</v>
      </c>
      <c r="AP47" s="560">
        <v>499999000</v>
      </c>
      <c r="AQ47" s="560">
        <v>2.1</v>
      </c>
      <c r="AT47" s="560">
        <v>499999000</v>
      </c>
      <c r="AU47" s="560">
        <v>2.5</v>
      </c>
      <c r="AX47" s="560">
        <v>499999000</v>
      </c>
      <c r="AY47" s="560">
        <v>1.9</v>
      </c>
      <c r="BB47" s="560">
        <v>499999000</v>
      </c>
      <c r="BC47" s="560">
        <v>2.2999999999999998</v>
      </c>
      <c r="BF47" s="560">
        <v>499999000</v>
      </c>
      <c r="BG47" s="560">
        <v>2.2000000000000002</v>
      </c>
      <c r="BJ47" s="560">
        <v>499999000</v>
      </c>
      <c r="BK47" s="560">
        <v>2.1</v>
      </c>
      <c r="BN47" s="560">
        <v>499999000</v>
      </c>
      <c r="BO47" s="560">
        <v>1.4</v>
      </c>
      <c r="BR47" s="560">
        <v>499999000</v>
      </c>
      <c r="BS47" s="560">
        <v>1.1000000000000001</v>
      </c>
    </row>
    <row r="48" spans="2:71" ht="9" customHeight="1" thickBot="1">
      <c r="B48" s="572"/>
      <c r="C48" s="588"/>
      <c r="D48" s="579"/>
      <c r="E48" s="579"/>
      <c r="F48" s="579"/>
      <c r="G48" s="579"/>
      <c r="H48" s="1615"/>
      <c r="I48" s="1616"/>
      <c r="J48" s="1623"/>
      <c r="K48" s="589"/>
      <c r="L48" s="590"/>
      <c r="M48" s="572"/>
      <c r="O48" s="568"/>
      <c r="P48" s="569"/>
      <c r="Q48" s="570"/>
      <c r="R48" s="570"/>
      <c r="S48" s="570"/>
      <c r="T48" s="570"/>
      <c r="AB48" s="560">
        <v>9</v>
      </c>
      <c r="AC48" s="560">
        <f>BL40</f>
        <v>2.9</v>
      </c>
      <c r="AH48" s="560">
        <v>500000000</v>
      </c>
      <c r="AI48" s="560">
        <v>1.7</v>
      </c>
      <c r="AL48" s="560">
        <v>500000000</v>
      </c>
      <c r="AM48" s="560">
        <v>1.6</v>
      </c>
      <c r="AP48" s="560">
        <v>500000000</v>
      </c>
      <c r="AQ48" s="560">
        <v>1.9</v>
      </c>
      <c r="AT48" s="560">
        <v>500000000</v>
      </c>
      <c r="AU48" s="560">
        <v>1.8</v>
      </c>
      <c r="AX48" s="560">
        <v>500000000</v>
      </c>
      <c r="AY48" s="560">
        <v>1.7</v>
      </c>
      <c r="BB48" s="560">
        <v>500000000</v>
      </c>
      <c r="BC48" s="560">
        <v>1.8</v>
      </c>
      <c r="BF48" s="560">
        <v>500000000</v>
      </c>
      <c r="BG48" s="560">
        <v>2</v>
      </c>
      <c r="BJ48" s="560">
        <v>500000000</v>
      </c>
      <c r="BK48" s="560">
        <v>1.8</v>
      </c>
      <c r="BN48" s="560">
        <v>500000000</v>
      </c>
      <c r="BO48" s="560">
        <v>1.1000000000000001</v>
      </c>
      <c r="BR48" s="560">
        <v>500000000</v>
      </c>
      <c r="BS48" s="560">
        <v>1.1000000000000001</v>
      </c>
    </row>
    <row r="49" spans="2:71" ht="14.25" customHeight="1">
      <c r="B49" s="572"/>
      <c r="C49" s="588"/>
      <c r="D49" s="579" t="s">
        <v>669</v>
      </c>
      <c r="E49" s="579"/>
      <c r="F49" s="579"/>
      <c r="G49" s="579"/>
      <c r="H49" s="591"/>
      <c r="I49" s="591"/>
      <c r="J49" s="592"/>
      <c r="K49" s="589"/>
      <c r="L49" s="590"/>
      <c r="M49" s="572"/>
      <c r="AB49" s="560">
        <v>10</v>
      </c>
      <c r="AC49" s="560">
        <f>BP40</f>
        <v>2.2000000000000002</v>
      </c>
      <c r="AH49" s="560">
        <v>800000000</v>
      </c>
      <c r="AI49" s="560">
        <v>1.7</v>
      </c>
      <c r="AL49" s="560">
        <v>800000000</v>
      </c>
      <c r="AM49" s="560">
        <v>1.6</v>
      </c>
      <c r="AP49" s="560">
        <v>800000000</v>
      </c>
      <c r="AQ49" s="560">
        <v>1.9</v>
      </c>
      <c r="AT49" s="560">
        <v>800000000</v>
      </c>
      <c r="AU49" s="560">
        <v>1.8</v>
      </c>
      <c r="AX49" s="560">
        <v>800000000</v>
      </c>
      <c r="AY49" s="560">
        <v>1.7</v>
      </c>
      <c r="BB49" s="560">
        <v>800000000</v>
      </c>
      <c r="BC49" s="560">
        <v>1.8</v>
      </c>
      <c r="BF49" s="560">
        <v>800000000</v>
      </c>
      <c r="BG49" s="560">
        <v>2</v>
      </c>
      <c r="BJ49" s="560">
        <v>800000000</v>
      </c>
      <c r="BK49" s="560">
        <v>1.8</v>
      </c>
      <c r="BN49" s="560">
        <v>800000000</v>
      </c>
      <c r="BO49" s="560">
        <v>1.1000000000000001</v>
      </c>
      <c r="BR49" s="560">
        <v>800000000</v>
      </c>
      <c r="BS49" s="560">
        <v>1.1000000000000001</v>
      </c>
    </row>
    <row r="50" spans="2:71" ht="14.25" customHeight="1">
      <c r="B50" s="572"/>
      <c r="C50" s="593" t="s">
        <v>671</v>
      </c>
      <c r="D50" s="1624">
        <f>入力シート!D14</f>
        <v>0</v>
      </c>
      <c r="E50" s="1621" t="s">
        <v>631</v>
      </c>
      <c r="F50" s="581" t="e">
        <f>VLOOKUP(AA40,AB40:AC49,2,FALSE)</f>
        <v>#N/A</v>
      </c>
      <c r="G50" s="1622" t="s">
        <v>630</v>
      </c>
      <c r="H50" s="1618" t="e">
        <f>ROUNDUP(D50*F50/1000,0)</f>
        <v>#N/A</v>
      </c>
      <c r="I50" s="1618"/>
      <c r="J50" s="1627" t="s">
        <v>243</v>
      </c>
      <c r="K50" s="589"/>
      <c r="L50" s="590"/>
      <c r="M50" s="572"/>
    </row>
    <row r="51" spans="2:71" ht="14.25" customHeight="1">
      <c r="B51" s="572"/>
      <c r="C51" s="588"/>
      <c r="D51" s="1624"/>
      <c r="E51" s="1621"/>
      <c r="F51" s="585">
        <v>1000</v>
      </c>
      <c r="G51" s="1622"/>
      <c r="H51" s="1618"/>
      <c r="I51" s="1618"/>
      <c r="J51" s="1627"/>
      <c r="K51" s="589"/>
      <c r="L51" s="590"/>
      <c r="M51" s="572"/>
    </row>
    <row r="52" spans="2:71" ht="14.25" customHeight="1" thickBot="1">
      <c r="B52" s="572"/>
      <c r="C52" s="588"/>
      <c r="D52" s="581" t="s">
        <v>675</v>
      </c>
      <c r="E52" s="579"/>
      <c r="F52" s="579"/>
      <c r="G52" s="579"/>
      <c r="H52" s="591"/>
      <c r="I52" s="591"/>
      <c r="J52" s="587" t="s">
        <v>632</v>
      </c>
      <c r="K52" s="594" t="e">
        <f>IF(H50-H47-H53&lt;0,"    O.K",H50-H47-H53)</f>
        <v>#N/A</v>
      </c>
      <c r="L52" s="584" t="e">
        <f>IF(H47+H53-H50&lt;0,"円残"," ")</f>
        <v>#N/A</v>
      </c>
      <c r="M52" s="572"/>
    </row>
    <row r="53" spans="2:71" ht="9.75" customHeight="1">
      <c r="B53" s="572"/>
      <c r="C53" s="588"/>
      <c r="D53" s="1617"/>
      <c r="E53" s="1617"/>
      <c r="F53" s="579"/>
      <c r="G53" s="1617"/>
      <c r="H53" s="1613"/>
      <c r="I53" s="1614"/>
      <c r="J53" s="1623" t="s">
        <v>243</v>
      </c>
      <c r="K53" s="595"/>
      <c r="L53" s="590"/>
      <c r="M53" s="572"/>
    </row>
    <row r="54" spans="2:71" ht="9.75" customHeight="1" thickBot="1">
      <c r="B54" s="572"/>
      <c r="C54" s="588"/>
      <c r="D54" s="1617"/>
      <c r="E54" s="1617"/>
      <c r="F54" s="579"/>
      <c r="G54" s="1617"/>
      <c r="H54" s="1615"/>
      <c r="I54" s="1616"/>
      <c r="J54" s="1623"/>
      <c r="K54" s="595"/>
      <c r="L54" s="590"/>
      <c r="M54" s="572"/>
    </row>
    <row r="55" spans="2:71" ht="14.25" customHeight="1">
      <c r="B55" s="572"/>
      <c r="C55" s="588"/>
      <c r="D55" s="579" t="s">
        <v>672</v>
      </c>
      <c r="E55" s="579"/>
      <c r="F55" s="579"/>
      <c r="G55" s="579"/>
      <c r="H55" s="591"/>
      <c r="I55" s="591"/>
      <c r="J55" s="592"/>
      <c r="K55" s="595"/>
      <c r="L55" s="590"/>
      <c r="M55" s="572"/>
    </row>
    <row r="56" spans="2:71" ht="14.25" customHeight="1">
      <c r="B56" s="572"/>
      <c r="C56" s="1619" t="s">
        <v>667</v>
      </c>
      <c r="D56" s="1624">
        <f>入力シート!D15</f>
        <v>0</v>
      </c>
      <c r="E56" s="1621" t="s">
        <v>631</v>
      </c>
      <c r="F56" s="581" t="e">
        <f>VLOOKUP(AA58,AB58:AC67,2,FALSE)</f>
        <v>#N/A</v>
      </c>
      <c r="G56" s="1622" t="s">
        <v>630</v>
      </c>
      <c r="H56" s="1618" t="e">
        <f>ROUNDUP(D56*F56/1000,0)</f>
        <v>#N/A</v>
      </c>
      <c r="I56" s="1618"/>
      <c r="J56" s="1627" t="s">
        <v>243</v>
      </c>
      <c r="K56" s="595"/>
      <c r="L56" s="590"/>
      <c r="M56" s="572"/>
      <c r="O56" s="571"/>
      <c r="P56" s="561"/>
      <c r="Q56" s="561"/>
      <c r="R56" s="561"/>
      <c r="S56" s="561"/>
      <c r="T56" s="561"/>
      <c r="U56" s="561"/>
      <c r="V56" s="561"/>
    </row>
    <row r="57" spans="2:71" ht="14.25" customHeight="1">
      <c r="B57" s="572"/>
      <c r="C57" s="1619"/>
      <c r="D57" s="1624"/>
      <c r="E57" s="1621"/>
      <c r="F57" s="585">
        <v>1000</v>
      </c>
      <c r="G57" s="1622"/>
      <c r="H57" s="1618"/>
      <c r="I57" s="1618"/>
      <c r="J57" s="1627"/>
      <c r="K57" s="595"/>
      <c r="L57" s="590"/>
      <c r="M57" s="572"/>
      <c r="O57" s="561"/>
      <c r="P57" s="561"/>
      <c r="Q57" s="561"/>
      <c r="R57" s="561"/>
      <c r="S57" s="561"/>
      <c r="T57" s="561"/>
      <c r="U57" s="561"/>
      <c r="V57" s="561"/>
      <c r="AE57" s="560" t="s">
        <v>668</v>
      </c>
      <c r="AF57" s="560">
        <v>1</v>
      </c>
      <c r="AJ57" s="560">
        <v>2</v>
      </c>
      <c r="AN57" s="560">
        <v>3</v>
      </c>
      <c r="AR57" s="560">
        <v>4</v>
      </c>
      <c r="AV57" s="560">
        <v>5</v>
      </c>
      <c r="AZ57" s="560">
        <v>6</v>
      </c>
      <c r="BD57" s="560">
        <v>7</v>
      </c>
      <c r="BH57" s="560">
        <v>8</v>
      </c>
      <c r="BL57" s="560">
        <v>9</v>
      </c>
      <c r="BP57" s="560">
        <v>10</v>
      </c>
    </row>
    <row r="58" spans="2:71" ht="14.25" customHeight="1" thickBot="1">
      <c r="B58" s="572"/>
      <c r="C58" s="588"/>
      <c r="D58" s="581" t="s">
        <v>675</v>
      </c>
      <c r="E58" s="579"/>
      <c r="F58" s="579"/>
      <c r="G58" s="579"/>
      <c r="H58" s="591"/>
      <c r="I58" s="591"/>
      <c r="J58" s="587" t="s">
        <v>632</v>
      </c>
      <c r="K58" s="594" t="e">
        <f>IF(H56-H59-H47-H53&lt;0,"    O.K",H56-H59-H47-H53)</f>
        <v>#N/A</v>
      </c>
      <c r="L58" s="584" t="e">
        <f>IF(H56-H59-H53-H47&gt;0,"円残"," ")</f>
        <v>#N/A</v>
      </c>
      <c r="M58" s="572"/>
      <c r="AA58" s="560" t="e">
        <f>入力シート!$D$10</f>
        <v>#N/A</v>
      </c>
      <c r="AB58" s="560">
        <v>1</v>
      </c>
      <c r="AC58" s="560">
        <f>AF58</f>
        <v>3.5</v>
      </c>
      <c r="AF58" s="560">
        <f>VLOOKUP(AG58,AH58:AI67,2,TRUE)</f>
        <v>3.5</v>
      </c>
      <c r="AG58" s="560">
        <f>+入力シート!$D$15</f>
        <v>0</v>
      </c>
      <c r="AH58" s="560">
        <v>0</v>
      </c>
      <c r="AI58" s="560">
        <v>3.5</v>
      </c>
      <c r="AJ58" s="560">
        <f>VLOOKUP(AK58,AL58:AM67,2,TRUE)</f>
        <v>3.5</v>
      </c>
      <c r="AK58" s="560">
        <f>AG58</f>
        <v>0</v>
      </c>
      <c r="AL58" s="560">
        <v>0</v>
      </c>
      <c r="AM58" s="560">
        <v>3.5</v>
      </c>
      <c r="AN58" s="560">
        <f>VLOOKUP(AO58,AP58:AQ67,2,TRUE)</f>
        <v>4.5</v>
      </c>
      <c r="AO58" s="560">
        <f>AK58</f>
        <v>0</v>
      </c>
      <c r="AP58" s="560">
        <v>0</v>
      </c>
      <c r="AQ58" s="560">
        <v>4.5</v>
      </c>
      <c r="AR58" s="560">
        <f>VLOOKUP(AS58,AT58:AU67,2,TRUE)</f>
        <v>4.0999999999999996</v>
      </c>
      <c r="AS58" s="560">
        <f>AO58</f>
        <v>0</v>
      </c>
      <c r="AT58" s="560">
        <v>0</v>
      </c>
      <c r="AU58" s="560">
        <v>4.0999999999999996</v>
      </c>
      <c r="AV58" s="560">
        <f>VLOOKUP(AW58,AX58:AY67,2,TRUE)</f>
        <v>3.7</v>
      </c>
      <c r="AW58" s="560">
        <f>AS58</f>
        <v>0</v>
      </c>
      <c r="AX58" s="560">
        <v>0</v>
      </c>
      <c r="AY58" s="560">
        <v>3.7</v>
      </c>
      <c r="AZ58" s="560">
        <f>VLOOKUP(BA58,BB58:BC67,2,TRUE)</f>
        <v>4.0999999999999996</v>
      </c>
      <c r="BA58" s="560">
        <f>AW58</f>
        <v>0</v>
      </c>
      <c r="BB58" s="560">
        <v>0</v>
      </c>
      <c r="BC58" s="560">
        <v>4.0999999999999996</v>
      </c>
      <c r="BD58" s="560">
        <f>VLOOKUP(BE58,BF58:BG67,2,TRUE)</f>
        <v>4.8</v>
      </c>
      <c r="BE58" s="560">
        <f>BA58</f>
        <v>0</v>
      </c>
      <c r="BF58" s="560">
        <v>0</v>
      </c>
      <c r="BG58" s="560">
        <v>4.8</v>
      </c>
      <c r="BH58" s="560">
        <f>VLOOKUP(BI58,BJ58:BK67,2,TRUE)</f>
        <v>3.2</v>
      </c>
      <c r="BI58" s="560">
        <f>BE58</f>
        <v>0</v>
      </c>
      <c r="BJ58" s="560">
        <v>0</v>
      </c>
      <c r="BK58" s="560">
        <v>3.2</v>
      </c>
      <c r="BL58" s="560">
        <f>VLOOKUP(BM58,BN58:BO67,2,TRUE)</f>
        <v>2.9</v>
      </c>
      <c r="BM58" s="560">
        <f>BI58</f>
        <v>0</v>
      </c>
      <c r="BN58" s="560">
        <v>0</v>
      </c>
      <c r="BO58" s="560">
        <v>2.9</v>
      </c>
      <c r="BP58" s="560">
        <f>VLOOKUP(BQ58,BR58:BS67,2,TRUE)</f>
        <v>2.2000000000000002</v>
      </c>
      <c r="BQ58" s="560">
        <f>BM58</f>
        <v>0</v>
      </c>
      <c r="BR58" s="560">
        <v>0</v>
      </c>
      <c r="BS58" s="560">
        <v>2.2000000000000002</v>
      </c>
    </row>
    <row r="59" spans="2:71" ht="8.25" customHeight="1">
      <c r="B59" s="572"/>
      <c r="C59" s="588"/>
      <c r="D59" s="1617"/>
      <c r="E59" s="1617"/>
      <c r="F59" s="579"/>
      <c r="G59" s="1617"/>
      <c r="H59" s="1613"/>
      <c r="I59" s="1614"/>
      <c r="J59" s="1623" t="s">
        <v>243</v>
      </c>
      <c r="K59" s="579"/>
      <c r="L59" s="596"/>
      <c r="M59" s="572"/>
      <c r="AB59" s="560">
        <v>2</v>
      </c>
      <c r="AC59" s="560">
        <f>AJ58</f>
        <v>3.5</v>
      </c>
      <c r="AH59" s="560">
        <v>9999000</v>
      </c>
      <c r="AI59" s="560">
        <v>3.5</v>
      </c>
      <c r="AL59" s="560">
        <v>9999000</v>
      </c>
      <c r="AM59" s="560">
        <v>3.5</v>
      </c>
      <c r="AP59" s="560">
        <v>9999000</v>
      </c>
      <c r="AQ59" s="560">
        <v>4.5</v>
      </c>
      <c r="AT59" s="560">
        <v>9999000</v>
      </c>
      <c r="AU59" s="560">
        <v>4.0999999999999996</v>
      </c>
      <c r="AX59" s="560">
        <v>9999000</v>
      </c>
      <c r="AY59" s="560">
        <v>3.7</v>
      </c>
      <c r="BB59" s="560">
        <v>9999000</v>
      </c>
      <c r="BC59" s="560">
        <v>4.0999999999999996</v>
      </c>
      <c r="BF59" s="560">
        <v>9999000</v>
      </c>
      <c r="BG59" s="560">
        <v>4.8</v>
      </c>
      <c r="BJ59" s="560">
        <v>9999000</v>
      </c>
      <c r="BK59" s="560">
        <v>3.2</v>
      </c>
      <c r="BN59" s="560">
        <v>9999000</v>
      </c>
      <c r="BO59" s="560">
        <v>2.9</v>
      </c>
      <c r="BR59" s="560">
        <v>9999000</v>
      </c>
      <c r="BS59" s="560">
        <v>2.2000000000000002</v>
      </c>
    </row>
    <row r="60" spans="2:71" ht="8.25" customHeight="1" thickBot="1">
      <c r="B60" s="572"/>
      <c r="C60" s="588"/>
      <c r="D60" s="1617"/>
      <c r="E60" s="1617"/>
      <c r="F60" s="579"/>
      <c r="G60" s="1617"/>
      <c r="H60" s="1615"/>
      <c r="I60" s="1616"/>
      <c r="J60" s="1623"/>
      <c r="K60" s="579"/>
      <c r="L60" s="596"/>
      <c r="M60" s="572"/>
      <c r="AB60" s="560">
        <v>3</v>
      </c>
      <c r="AC60" s="560">
        <f>AN58</f>
        <v>4.5</v>
      </c>
      <c r="AH60" s="560">
        <v>10000000</v>
      </c>
      <c r="AI60" s="560">
        <v>3.3</v>
      </c>
      <c r="AL60" s="560">
        <v>10000000</v>
      </c>
      <c r="AM60" s="560">
        <v>3.2</v>
      </c>
      <c r="AP60" s="560">
        <v>10000000</v>
      </c>
      <c r="AQ60" s="560">
        <v>3.6</v>
      </c>
      <c r="AT60" s="560">
        <v>10000000</v>
      </c>
      <c r="AU60" s="560">
        <v>3.8</v>
      </c>
      <c r="AX60" s="560">
        <v>10000000</v>
      </c>
      <c r="AY60" s="560">
        <v>2.8</v>
      </c>
      <c r="BB60" s="560">
        <v>10000000</v>
      </c>
      <c r="BC60" s="560">
        <v>3.6</v>
      </c>
      <c r="BF60" s="560">
        <v>10000000</v>
      </c>
      <c r="BG60" s="560">
        <v>2.9</v>
      </c>
      <c r="BJ60" s="560">
        <v>10000000</v>
      </c>
      <c r="BK60" s="560">
        <v>3</v>
      </c>
      <c r="BN60" s="560">
        <v>10000000</v>
      </c>
      <c r="BO60" s="560">
        <v>2.1</v>
      </c>
      <c r="BR60" s="560">
        <v>10000000</v>
      </c>
      <c r="BS60" s="560">
        <v>1.7</v>
      </c>
    </row>
    <row r="61" spans="2:71" ht="15" customHeight="1">
      <c r="B61" s="572"/>
      <c r="C61" s="597"/>
      <c r="D61" s="598"/>
      <c r="E61" s="598"/>
      <c r="F61" s="598"/>
      <c r="G61" s="598"/>
      <c r="H61" s="598"/>
      <c r="I61" s="598"/>
      <c r="J61" s="598"/>
      <c r="K61" s="598"/>
      <c r="L61" s="599"/>
      <c r="M61" s="572"/>
      <c r="AB61" s="560">
        <v>4</v>
      </c>
      <c r="AC61" s="560">
        <f>AR58</f>
        <v>4.0999999999999996</v>
      </c>
      <c r="AH61" s="560">
        <v>49999000</v>
      </c>
      <c r="AI61" s="560">
        <v>3.3</v>
      </c>
      <c r="AL61" s="560">
        <v>49999000</v>
      </c>
      <c r="AM61" s="560">
        <v>3.2</v>
      </c>
      <c r="AP61" s="560">
        <v>49999000</v>
      </c>
      <c r="AQ61" s="560">
        <v>3.6</v>
      </c>
      <c r="AT61" s="560">
        <v>49999000</v>
      </c>
      <c r="AU61" s="560">
        <v>3.8</v>
      </c>
      <c r="AX61" s="560">
        <v>49999000</v>
      </c>
      <c r="AY61" s="560">
        <v>2.8</v>
      </c>
      <c r="BB61" s="560">
        <v>49999000</v>
      </c>
      <c r="BC61" s="560">
        <v>3.6</v>
      </c>
      <c r="BF61" s="560">
        <v>49999000</v>
      </c>
      <c r="BG61" s="560">
        <v>2.9</v>
      </c>
      <c r="BJ61" s="560">
        <v>49999000</v>
      </c>
      <c r="BK61" s="560">
        <v>3</v>
      </c>
      <c r="BN61" s="560">
        <v>49999000</v>
      </c>
      <c r="BO61" s="560">
        <v>2.1</v>
      </c>
      <c r="BR61" s="560">
        <v>49999000</v>
      </c>
      <c r="BS61" s="560">
        <v>1.7</v>
      </c>
    </row>
    <row r="62" spans="2:71" ht="80.25" customHeight="1">
      <c r="B62" s="572"/>
      <c r="C62" s="1635" t="s">
        <v>181</v>
      </c>
      <c r="D62" s="1636"/>
      <c r="E62" s="1636"/>
      <c r="F62" s="1636"/>
      <c r="G62" s="1636"/>
      <c r="H62" s="1636"/>
      <c r="I62" s="1636"/>
      <c r="J62" s="1636"/>
      <c r="K62" s="1636"/>
      <c r="L62" s="1636"/>
      <c r="M62" s="572"/>
      <c r="AB62" s="560">
        <v>5</v>
      </c>
      <c r="AC62" s="560">
        <f>AV58</f>
        <v>3.7</v>
      </c>
      <c r="AH62" s="560">
        <v>50000000</v>
      </c>
      <c r="AI62" s="560">
        <v>2.9</v>
      </c>
      <c r="AL62" s="560">
        <v>50000000</v>
      </c>
      <c r="AM62" s="560">
        <v>2.8</v>
      </c>
      <c r="AP62" s="560">
        <v>50000000</v>
      </c>
      <c r="AQ62" s="560">
        <v>2.8</v>
      </c>
      <c r="AT62" s="560">
        <v>50000000</v>
      </c>
      <c r="AU62" s="560">
        <v>3.1</v>
      </c>
      <c r="AX62" s="560">
        <v>50000000</v>
      </c>
      <c r="AY62" s="560">
        <v>2.7</v>
      </c>
      <c r="BB62" s="560">
        <v>50000000</v>
      </c>
      <c r="BC62" s="560">
        <v>3.1</v>
      </c>
      <c r="BF62" s="560">
        <v>50000000</v>
      </c>
      <c r="BG62" s="560">
        <v>2.7</v>
      </c>
      <c r="BJ62" s="560">
        <v>50000000</v>
      </c>
      <c r="BK62" s="560">
        <v>2.5</v>
      </c>
      <c r="BN62" s="560">
        <v>50000000</v>
      </c>
      <c r="BO62" s="560">
        <v>1.8</v>
      </c>
      <c r="BR62" s="560">
        <v>50000000</v>
      </c>
      <c r="BS62" s="560">
        <v>1.4</v>
      </c>
    </row>
    <row r="63" spans="2:71" ht="80.25" customHeight="1">
      <c r="AB63" s="560">
        <v>6</v>
      </c>
      <c r="AC63" s="560">
        <f>AZ58</f>
        <v>4.0999999999999996</v>
      </c>
      <c r="AH63" s="560">
        <v>99999000</v>
      </c>
      <c r="AI63" s="560">
        <v>2.9</v>
      </c>
      <c r="AL63" s="560">
        <v>99999000</v>
      </c>
      <c r="AM63" s="560">
        <v>2.8</v>
      </c>
      <c r="AP63" s="560">
        <v>99999000</v>
      </c>
      <c r="AQ63" s="560">
        <v>2.8</v>
      </c>
      <c r="AT63" s="560">
        <v>99999000</v>
      </c>
      <c r="AU63" s="560">
        <v>3.1</v>
      </c>
      <c r="AX63" s="560">
        <v>99999000</v>
      </c>
      <c r="AY63" s="560">
        <v>2.7</v>
      </c>
      <c r="BB63" s="560">
        <v>99999000</v>
      </c>
      <c r="BC63" s="560">
        <v>3.1</v>
      </c>
      <c r="BF63" s="560">
        <v>99999000</v>
      </c>
      <c r="BG63" s="560">
        <v>2.7</v>
      </c>
      <c r="BJ63" s="560">
        <v>99999000</v>
      </c>
      <c r="BK63" s="560">
        <v>2.5</v>
      </c>
      <c r="BN63" s="560">
        <v>99999000</v>
      </c>
      <c r="BO63" s="560">
        <v>1.8</v>
      </c>
      <c r="BR63" s="560">
        <v>99999000</v>
      </c>
      <c r="BS63" s="560">
        <v>1.4</v>
      </c>
    </row>
    <row r="64" spans="2:71">
      <c r="AB64" s="560">
        <v>7</v>
      </c>
      <c r="AC64" s="560">
        <f>BD58</f>
        <v>4.8</v>
      </c>
      <c r="AH64" s="560">
        <v>100000000</v>
      </c>
      <c r="AI64" s="560">
        <v>2.2999999999999998</v>
      </c>
      <c r="AL64" s="560">
        <v>100000000</v>
      </c>
      <c r="AM64" s="560">
        <v>2.1</v>
      </c>
      <c r="AP64" s="560">
        <v>100000000</v>
      </c>
      <c r="AQ64" s="560">
        <v>2.1</v>
      </c>
      <c r="AT64" s="560">
        <v>100000000</v>
      </c>
      <c r="AU64" s="560">
        <v>2.5</v>
      </c>
      <c r="AX64" s="560">
        <v>100000000</v>
      </c>
      <c r="AY64" s="560">
        <v>1.9</v>
      </c>
      <c r="BB64" s="560">
        <v>100000000</v>
      </c>
      <c r="BC64" s="560">
        <v>2.2999999999999998</v>
      </c>
      <c r="BF64" s="560">
        <v>100000000</v>
      </c>
      <c r="BG64" s="560">
        <v>2.2000000000000002</v>
      </c>
      <c r="BJ64" s="560">
        <v>100000000</v>
      </c>
      <c r="BK64" s="560">
        <v>2.1</v>
      </c>
      <c r="BN64" s="560">
        <v>100000000</v>
      </c>
      <c r="BO64" s="560">
        <v>1.4</v>
      </c>
      <c r="BR64" s="560">
        <v>100000000</v>
      </c>
      <c r="BS64" s="560">
        <v>1.1000000000000001</v>
      </c>
    </row>
    <row r="65" spans="26:71">
      <c r="AB65" s="560">
        <v>8</v>
      </c>
      <c r="AC65" s="560">
        <f>BH58</f>
        <v>3.2</v>
      </c>
      <c r="AH65" s="560">
        <v>499999000</v>
      </c>
      <c r="AI65" s="560">
        <v>2.2999999999999998</v>
      </c>
      <c r="AL65" s="560">
        <v>499999000</v>
      </c>
      <c r="AM65" s="560">
        <v>2.1</v>
      </c>
      <c r="AP65" s="560">
        <v>499999000</v>
      </c>
      <c r="AQ65" s="560">
        <v>2.1</v>
      </c>
      <c r="AT65" s="560">
        <v>499999000</v>
      </c>
      <c r="AU65" s="560">
        <v>2.5</v>
      </c>
      <c r="AX65" s="560">
        <v>499999000</v>
      </c>
      <c r="AY65" s="560">
        <v>1.9</v>
      </c>
      <c r="BB65" s="560">
        <v>499999000</v>
      </c>
      <c r="BC65" s="560">
        <v>2.2999999999999998</v>
      </c>
      <c r="BF65" s="560">
        <v>499999000</v>
      </c>
      <c r="BG65" s="560">
        <v>2.2000000000000002</v>
      </c>
      <c r="BJ65" s="560">
        <v>499999000</v>
      </c>
      <c r="BK65" s="560">
        <v>2.1</v>
      </c>
      <c r="BN65" s="560">
        <v>499999000</v>
      </c>
      <c r="BO65" s="560">
        <v>1.4</v>
      </c>
      <c r="BR65" s="560">
        <v>499999000</v>
      </c>
      <c r="BS65" s="560">
        <v>1.1000000000000001</v>
      </c>
    </row>
    <row r="66" spans="26:71">
      <c r="AB66" s="560">
        <v>9</v>
      </c>
      <c r="AC66" s="560">
        <f>BL58</f>
        <v>2.9</v>
      </c>
      <c r="AH66" s="560">
        <v>500000000</v>
      </c>
      <c r="AI66" s="560">
        <v>1.7</v>
      </c>
      <c r="AL66" s="560">
        <v>500000000</v>
      </c>
      <c r="AM66" s="560">
        <v>1.6</v>
      </c>
      <c r="AP66" s="560">
        <v>500000000</v>
      </c>
      <c r="AQ66" s="560">
        <v>1.9</v>
      </c>
      <c r="AT66" s="560">
        <v>500000000</v>
      </c>
      <c r="AU66" s="560">
        <v>1.8</v>
      </c>
      <c r="AX66" s="560">
        <v>500000000</v>
      </c>
      <c r="AY66" s="560">
        <v>1.7</v>
      </c>
      <c r="BB66" s="560">
        <v>500000000</v>
      </c>
      <c r="BC66" s="560">
        <v>1.8</v>
      </c>
      <c r="BF66" s="560">
        <v>500000000</v>
      </c>
      <c r="BG66" s="560">
        <v>2</v>
      </c>
      <c r="BJ66" s="560">
        <v>500000000</v>
      </c>
      <c r="BK66" s="560">
        <v>1.8</v>
      </c>
      <c r="BN66" s="560">
        <v>500000000</v>
      </c>
      <c r="BO66" s="560">
        <v>1.1000000000000001</v>
      </c>
      <c r="BR66" s="560">
        <v>500000000</v>
      </c>
      <c r="BS66" s="560">
        <v>1.1000000000000001</v>
      </c>
    </row>
    <row r="67" spans="26:71">
      <c r="AB67" s="560">
        <v>10</v>
      </c>
      <c r="AC67" s="560">
        <f>BP58</f>
        <v>2.2000000000000002</v>
      </c>
      <c r="AH67" s="560">
        <v>800000000</v>
      </c>
      <c r="AI67" s="560">
        <v>1.7</v>
      </c>
      <c r="AL67" s="560">
        <v>800000000</v>
      </c>
      <c r="AM67" s="560">
        <v>1.6</v>
      </c>
      <c r="AP67" s="560">
        <v>800000000</v>
      </c>
      <c r="AQ67" s="560">
        <v>1.9</v>
      </c>
      <c r="AT67" s="560">
        <v>800000000</v>
      </c>
      <c r="AU67" s="560">
        <v>1.8</v>
      </c>
      <c r="AX67" s="560">
        <v>800000000</v>
      </c>
      <c r="AY67" s="560">
        <v>1.7</v>
      </c>
      <c r="BB67" s="560">
        <v>800000000</v>
      </c>
      <c r="BC67" s="560">
        <v>1.8</v>
      </c>
      <c r="BF67" s="560">
        <v>800000000</v>
      </c>
      <c r="BG67" s="560">
        <v>2</v>
      </c>
      <c r="BJ67" s="560">
        <v>800000000</v>
      </c>
      <c r="BK67" s="560">
        <v>1.8</v>
      </c>
      <c r="BN67" s="560">
        <v>800000000</v>
      </c>
      <c r="BO67" s="560">
        <v>1.1000000000000001</v>
      </c>
      <c r="BR67" s="560">
        <v>800000000</v>
      </c>
      <c r="BS67" s="560">
        <v>1.1000000000000001</v>
      </c>
    </row>
    <row r="69" spans="26:71">
      <c r="Z69" s="560" t="e">
        <f>入力シート!D10</f>
        <v>#N/A</v>
      </c>
      <c r="AA69" s="560">
        <v>1</v>
      </c>
      <c r="AB69" s="560" t="s">
        <v>656</v>
      </c>
    </row>
    <row r="70" spans="26:71">
      <c r="AA70" s="560">
        <v>2</v>
      </c>
      <c r="AB70" s="560" t="s">
        <v>657</v>
      </c>
    </row>
    <row r="71" spans="26:71">
      <c r="AA71" s="560">
        <v>3</v>
      </c>
      <c r="AB71" s="560" t="s">
        <v>658</v>
      </c>
    </row>
    <row r="72" spans="26:71">
      <c r="AA72" s="560">
        <v>4</v>
      </c>
      <c r="AB72" s="560" t="s">
        <v>659</v>
      </c>
    </row>
    <row r="73" spans="26:71">
      <c r="AA73" s="560">
        <v>5</v>
      </c>
      <c r="AB73" s="560" t="s">
        <v>660</v>
      </c>
    </row>
    <row r="74" spans="26:71">
      <c r="AA74" s="560">
        <v>6</v>
      </c>
      <c r="AB74" s="560" t="s">
        <v>661</v>
      </c>
    </row>
    <row r="75" spans="26:71">
      <c r="AA75" s="560">
        <v>7</v>
      </c>
      <c r="AB75" s="560" t="s">
        <v>662</v>
      </c>
    </row>
    <row r="76" spans="26:71">
      <c r="AA76" s="560">
        <v>8</v>
      </c>
      <c r="AB76" s="560" t="s">
        <v>663</v>
      </c>
    </row>
    <row r="77" spans="26:71">
      <c r="AA77" s="560">
        <v>9</v>
      </c>
      <c r="AB77" s="560" t="s">
        <v>664</v>
      </c>
    </row>
    <row r="78" spans="26:71">
      <c r="AA78" s="560">
        <v>10</v>
      </c>
      <c r="AB78" s="560" t="s">
        <v>665</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6"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activeCell="V34" sqref="V34:Y35"/>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06" t="s">
        <v>1191</v>
      </c>
      <c r="B1" s="1675"/>
      <c r="C1" s="167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4"/>
      <c r="AG1" s="1686"/>
      <c r="AH1" s="1686"/>
      <c r="AI1" s="1686"/>
      <c r="AJ1" s="370"/>
      <c r="AM1" s="370"/>
      <c r="AN1" s="370"/>
      <c r="AO1" s="370"/>
      <c r="AP1" s="370"/>
    </row>
    <row r="2" spans="1:42" s="369" customFormat="1" ht="30" customHeight="1">
      <c r="A2" s="1506"/>
      <c r="B2" s="1687" t="s">
        <v>1548</v>
      </c>
      <c r="C2" s="1687"/>
      <c r="D2" s="1687"/>
      <c r="E2" s="1687"/>
      <c r="F2" s="1687"/>
      <c r="G2" s="1687"/>
      <c r="H2" s="1687"/>
      <c r="I2" s="1687"/>
      <c r="J2" s="1687"/>
      <c r="K2" s="1687"/>
      <c r="L2" s="1687"/>
      <c r="M2" s="1687"/>
      <c r="N2" s="1687"/>
      <c r="O2" s="1687"/>
      <c r="P2" s="1687"/>
      <c r="Q2" s="1687"/>
      <c r="R2" s="1687"/>
      <c r="S2" s="1687" t="s">
        <v>1549</v>
      </c>
      <c r="T2" s="1687"/>
      <c r="U2" s="1687"/>
      <c r="V2" s="1687"/>
      <c r="W2" s="1687"/>
      <c r="X2" s="1687"/>
      <c r="Y2" s="1687"/>
      <c r="Z2" s="1687"/>
      <c r="AA2" s="1687"/>
      <c r="AB2" s="1687"/>
      <c r="AC2" s="1687"/>
      <c r="AD2" s="1687"/>
      <c r="AE2" s="1687"/>
      <c r="AF2" s="1687"/>
      <c r="AG2" s="1687"/>
      <c r="AH2" s="1687"/>
      <c r="AI2" s="1687"/>
      <c r="AJ2" s="370"/>
      <c r="AM2" s="370"/>
      <c r="AN2" s="370"/>
      <c r="AO2" s="370"/>
      <c r="AP2" s="370"/>
    </row>
    <row r="3" spans="1:42" s="369" customFormat="1" ht="19.5" customHeight="1">
      <c r="A3" s="1506"/>
      <c r="B3" s="436"/>
      <c r="C3" s="437"/>
      <c r="D3" s="437"/>
      <c r="E3" s="437"/>
      <c r="F3" s="437"/>
      <c r="G3" s="437"/>
      <c r="H3" s="437"/>
      <c r="I3" s="437"/>
      <c r="J3" s="437"/>
      <c r="K3" s="437"/>
      <c r="L3" s="437"/>
      <c r="M3" s="437"/>
      <c r="N3" s="437"/>
      <c r="O3" s="437"/>
      <c r="P3" s="437"/>
      <c r="Q3" s="437"/>
      <c r="R3" s="437"/>
      <c r="S3" s="436"/>
      <c r="T3" s="437"/>
      <c r="U3" s="437"/>
      <c r="V3" s="437"/>
      <c r="W3" s="437"/>
      <c r="X3" s="437"/>
      <c r="Y3" s="437"/>
      <c r="Z3" s="437"/>
      <c r="AA3" s="437"/>
      <c r="AB3" s="437"/>
      <c r="AC3" s="43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435"/>
      <c r="M4" s="435"/>
      <c r="N4" s="435"/>
      <c r="O4" s="435"/>
      <c r="P4" s="435"/>
      <c r="Q4" s="435"/>
      <c r="R4" s="435"/>
      <c r="S4" s="439" t="s">
        <v>529</v>
      </c>
      <c r="T4" s="1017"/>
      <c r="U4" s="1677" t="str">
        <f>+"現場代理人　　"&amp;入力シート!D25</f>
        <v>現場代理人　　</v>
      </c>
      <c r="V4" s="1677"/>
      <c r="W4" s="1677"/>
      <c r="X4" s="1677"/>
      <c r="Y4" s="1677"/>
      <c r="Z4" s="1677"/>
      <c r="AA4" s="1677"/>
      <c r="AB4" s="1677"/>
      <c r="AC4" s="1677"/>
      <c r="AD4" s="435"/>
      <c r="AE4" s="435" t="s">
        <v>370</v>
      </c>
      <c r="AF4" s="435"/>
      <c r="AG4" s="435"/>
      <c r="AH4" s="435"/>
      <c r="AI4" s="440"/>
      <c r="AJ4" s="370"/>
      <c r="AM4" s="370"/>
      <c r="AN4" s="370"/>
      <c r="AO4" s="370"/>
      <c r="AP4" s="370"/>
    </row>
    <row r="5" spans="1:42" s="369" customFormat="1" ht="19.5" customHeight="1">
      <c r="A5" s="353"/>
      <c r="B5" s="439"/>
      <c r="C5" s="435"/>
      <c r="D5" s="435"/>
      <c r="E5" s="435"/>
      <c r="F5" s="435"/>
      <c r="G5" s="435"/>
      <c r="H5" s="435"/>
      <c r="I5" s="435"/>
      <c r="J5" s="435"/>
      <c r="K5" s="435"/>
      <c r="L5" s="435"/>
      <c r="M5" s="435"/>
      <c r="N5" s="435"/>
      <c r="O5" s="435"/>
      <c r="P5" s="435"/>
      <c r="Q5" s="435"/>
      <c r="R5" s="435"/>
      <c r="S5" s="439"/>
      <c r="T5" s="435"/>
      <c r="U5" s="435"/>
      <c r="V5" s="435"/>
      <c r="W5" s="435"/>
      <c r="X5" s="435"/>
      <c r="Y5" s="435"/>
      <c r="Z5" s="435"/>
      <c r="AA5" s="435"/>
      <c r="AB5" s="435"/>
      <c r="AC5" s="435"/>
      <c r="AD5" s="435"/>
      <c r="AE5" s="435"/>
      <c r="AF5" s="435"/>
      <c r="AG5" s="435"/>
      <c r="AH5" s="435"/>
      <c r="AI5" s="440"/>
      <c r="AJ5" s="370"/>
      <c r="AM5" s="370"/>
      <c r="AN5" s="370"/>
      <c r="AO5" s="370"/>
      <c r="AP5" s="370"/>
    </row>
    <row r="6" spans="1:42" s="369" customFormat="1" ht="19.5" customHeight="1">
      <c r="A6" s="353"/>
      <c r="B6" s="439"/>
      <c r="C6" s="435" t="s">
        <v>1505</v>
      </c>
      <c r="D6" s="435"/>
      <c r="E6" s="435"/>
      <c r="F6" s="435"/>
      <c r="G6" s="435"/>
      <c r="H6" s="435"/>
      <c r="I6" s="435"/>
      <c r="J6" s="435"/>
      <c r="K6" s="435"/>
      <c r="L6" s="435"/>
      <c r="M6" s="435"/>
      <c r="N6" s="435"/>
      <c r="O6" s="435"/>
      <c r="P6" s="435"/>
      <c r="Q6" s="435"/>
      <c r="R6" s="435"/>
      <c r="S6" s="439"/>
      <c r="T6" s="435"/>
      <c r="U6" s="435"/>
      <c r="V6" s="435"/>
      <c r="W6" s="435"/>
      <c r="X6" s="435"/>
      <c r="Y6" s="435"/>
      <c r="Z6" s="435"/>
      <c r="AA6" s="435"/>
      <c r="AB6" s="435"/>
      <c r="AC6" s="435"/>
      <c r="AD6" s="435"/>
      <c r="AE6" s="435"/>
      <c r="AF6" s="435"/>
      <c r="AG6" s="435"/>
      <c r="AH6" s="435"/>
      <c r="AI6" s="440"/>
      <c r="AJ6" s="370"/>
      <c r="AM6" s="370"/>
      <c r="AN6" s="370"/>
      <c r="AO6" s="370"/>
      <c r="AP6" s="370"/>
    </row>
    <row r="7" spans="1:42" s="369" customFormat="1" ht="19.5" customHeight="1">
      <c r="A7" s="353"/>
      <c r="B7" s="439"/>
      <c r="C7" s="435" t="s">
        <v>876</v>
      </c>
      <c r="D7" s="435"/>
      <c r="E7" s="435"/>
      <c r="F7" s="435"/>
      <c r="G7" s="435"/>
      <c r="H7" s="435"/>
      <c r="I7" s="435"/>
      <c r="J7" s="435"/>
      <c r="K7" s="435"/>
      <c r="L7" s="435"/>
      <c r="M7" s="435"/>
      <c r="N7" s="435"/>
      <c r="O7" s="435"/>
      <c r="P7" s="435"/>
      <c r="Q7" s="435"/>
      <c r="R7" s="435"/>
      <c r="S7" s="439"/>
      <c r="T7" s="435"/>
      <c r="U7" s="435"/>
      <c r="V7" s="435"/>
      <c r="W7" s="435"/>
      <c r="X7" s="435"/>
      <c r="Y7" s="435"/>
      <c r="Z7" s="435"/>
      <c r="AA7" s="435"/>
      <c r="AB7" s="435"/>
      <c r="AC7" s="435"/>
      <c r="AD7" s="435"/>
      <c r="AE7" s="435"/>
      <c r="AF7" s="435"/>
      <c r="AG7" s="435"/>
      <c r="AH7" s="435"/>
      <c r="AI7" s="440"/>
      <c r="AJ7" s="370"/>
      <c r="AM7" s="370"/>
      <c r="AN7" s="370"/>
      <c r="AO7" s="370"/>
      <c r="AP7" s="370"/>
    </row>
    <row r="8" spans="1:42" s="369" customFormat="1" ht="19.5" customHeight="1">
      <c r="A8" s="353"/>
      <c r="B8" s="439"/>
      <c r="C8" s="435"/>
      <c r="D8" s="435"/>
      <c r="E8" s="435"/>
      <c r="F8" s="435"/>
      <c r="G8" s="435"/>
      <c r="H8" s="435"/>
      <c r="I8" s="435"/>
      <c r="J8" s="435"/>
      <c r="K8" s="435"/>
      <c r="L8" s="435"/>
      <c r="M8" s="435"/>
      <c r="N8" s="435"/>
      <c r="O8" s="435"/>
      <c r="P8" s="435"/>
      <c r="Q8" s="441" t="s">
        <v>105</v>
      </c>
      <c r="R8" s="435"/>
      <c r="S8" s="439"/>
      <c r="T8" s="435"/>
      <c r="U8" s="435"/>
      <c r="V8" s="435"/>
      <c r="W8" s="435"/>
      <c r="X8" s="435"/>
      <c r="Y8" s="435"/>
      <c r="Z8" s="435"/>
      <c r="AA8" s="435"/>
      <c r="AB8" s="435"/>
      <c r="AC8" s="435"/>
      <c r="AD8" s="435"/>
      <c r="AE8" s="435"/>
      <c r="AF8" s="435"/>
      <c r="AG8" s="435"/>
      <c r="AH8" s="441" t="s">
        <v>877</v>
      </c>
      <c r="AI8" s="440"/>
      <c r="AJ8" s="370"/>
      <c r="AM8" s="370"/>
      <c r="AN8" s="370"/>
      <c r="AO8" s="370"/>
      <c r="AP8" s="370"/>
    </row>
    <row r="9" spans="1:42" s="369" customFormat="1" ht="19.5" customHeight="1">
      <c r="A9" s="353"/>
      <c r="B9" s="439"/>
      <c r="C9" s="435"/>
      <c r="D9" s="435"/>
      <c r="E9" s="435"/>
      <c r="F9" s="435"/>
      <c r="G9" s="435"/>
      <c r="H9" s="435"/>
      <c r="I9" s="435"/>
      <c r="J9" s="435"/>
      <c r="K9" s="435"/>
      <c r="L9" s="435"/>
      <c r="M9" s="435"/>
      <c r="N9" s="435"/>
      <c r="O9" s="435"/>
      <c r="P9" s="435"/>
      <c r="Q9" s="435"/>
      <c r="R9" s="435"/>
      <c r="S9" s="439"/>
      <c r="T9" s="435"/>
      <c r="U9" s="435"/>
      <c r="V9" s="435"/>
      <c r="W9" s="435"/>
      <c r="X9" s="435"/>
      <c r="Y9" s="435"/>
      <c r="Z9" s="435"/>
      <c r="AA9" s="435"/>
      <c r="AB9" s="435"/>
      <c r="AC9" s="435"/>
      <c r="AD9" s="435"/>
      <c r="AE9" s="435"/>
      <c r="AF9" s="435"/>
      <c r="AG9" s="435"/>
      <c r="AH9" s="435"/>
      <c r="AI9" s="440"/>
      <c r="AJ9" s="370"/>
      <c r="AM9" s="370"/>
      <c r="AN9" s="370"/>
      <c r="AO9" s="370"/>
      <c r="AP9" s="370"/>
    </row>
    <row r="10" spans="1:42" s="369" customFormat="1" ht="19.5" customHeight="1">
      <c r="A10" s="353"/>
      <c r="B10" s="439"/>
      <c r="C10" s="1676" t="s">
        <v>878</v>
      </c>
      <c r="D10" s="1676"/>
      <c r="E10" s="1676"/>
      <c r="F10" s="1691" t="str">
        <f>入力シート!$D$4&amp;入力シート!$E$4&amp;入力シート!$G$4&amp;入力シート!$I$4&amp;入力シート!$K$4&amp;入力シート!$O$4</f>
        <v>平成年度起工第号</v>
      </c>
      <c r="G10" s="1691"/>
      <c r="H10" s="1691"/>
      <c r="I10" s="1691"/>
      <c r="J10" s="1691"/>
      <c r="K10" s="1691"/>
      <c r="L10" s="1691"/>
      <c r="M10" s="1691"/>
      <c r="N10" s="1691"/>
      <c r="O10" s="435"/>
      <c r="P10" s="435"/>
      <c r="Q10" s="435"/>
      <c r="R10" s="435"/>
      <c r="S10" s="439"/>
      <c r="T10" s="435"/>
      <c r="U10" s="435"/>
      <c r="V10" s="435"/>
      <c r="W10" s="435"/>
      <c r="X10" s="435"/>
      <c r="Y10" s="435"/>
      <c r="Z10" s="435"/>
      <c r="AA10" s="435"/>
      <c r="AB10" s="435"/>
      <c r="AC10" s="435"/>
      <c r="AD10" s="435"/>
      <c r="AE10" s="435"/>
      <c r="AF10" s="435"/>
      <c r="AG10" s="435"/>
      <c r="AH10" s="435"/>
      <c r="AI10" s="440"/>
      <c r="AJ10" s="370"/>
      <c r="AM10" s="370"/>
      <c r="AN10" s="370"/>
      <c r="AO10" s="370"/>
      <c r="AP10" s="370"/>
    </row>
    <row r="11" spans="1:42" s="369" customFormat="1" ht="19.5" customHeight="1">
      <c r="A11" s="353"/>
      <c r="B11" s="439"/>
      <c r="C11" s="1676" t="s">
        <v>879</v>
      </c>
      <c r="D11" s="1676"/>
      <c r="E11" s="1676"/>
      <c r="F11" s="1676" t="str">
        <f>入力シート!$D$5&amp;" "&amp;入力シート!$D$8&amp;" "&amp;入力シート!D7</f>
        <v xml:space="preserve">  </v>
      </c>
      <c r="G11" s="1676"/>
      <c r="H11" s="1676"/>
      <c r="I11" s="1676"/>
      <c r="J11" s="1676"/>
      <c r="K11" s="1676"/>
      <c r="L11" s="1676"/>
      <c r="M11" s="1676"/>
      <c r="N11" s="1676"/>
      <c r="O11" s="435"/>
      <c r="P11" s="435"/>
      <c r="Q11" s="435"/>
      <c r="R11" s="435"/>
      <c r="S11" s="439"/>
      <c r="T11" s="435"/>
      <c r="U11" s="435"/>
      <c r="V11" s="435"/>
      <c r="W11" s="435"/>
      <c r="X11" s="435"/>
      <c r="Y11" s="1688" t="s">
        <v>502</v>
      </c>
      <c r="Z11" s="1689"/>
      <c r="AA11" s="1688" t="s">
        <v>874</v>
      </c>
      <c r="AB11" s="1690"/>
      <c r="AC11" s="1690"/>
      <c r="AD11" s="1689"/>
      <c r="AE11" s="1688" t="s">
        <v>873</v>
      </c>
      <c r="AF11" s="1689"/>
      <c r="AG11" s="1688" t="s">
        <v>875</v>
      </c>
      <c r="AH11" s="1689"/>
      <c r="AI11" s="440"/>
      <c r="AJ11" s="370"/>
      <c r="AM11" s="370"/>
      <c r="AN11" s="370"/>
      <c r="AO11" s="370"/>
      <c r="AP11" s="370"/>
    </row>
    <row r="12" spans="1:42" s="369" customFormat="1" ht="19.5" customHeight="1">
      <c r="A12" s="353"/>
      <c r="B12" s="439"/>
      <c r="C12" s="1676" t="s">
        <v>599</v>
      </c>
      <c r="D12" s="1676"/>
      <c r="E12" s="1676"/>
      <c r="F12" s="1676">
        <f>+入力シート!D6</f>
        <v>0</v>
      </c>
      <c r="G12" s="1676"/>
      <c r="H12" s="1676"/>
      <c r="I12" s="1676"/>
      <c r="J12" s="1676"/>
      <c r="K12" s="1676"/>
      <c r="L12" s="1676"/>
      <c r="M12" s="1676"/>
      <c r="N12" s="1676"/>
      <c r="O12" s="435"/>
      <c r="P12" s="435"/>
      <c r="Q12" s="435"/>
      <c r="R12" s="435"/>
      <c r="S12" s="439"/>
      <c r="T12" s="435"/>
      <c r="U12" s="435"/>
      <c r="V12" s="435"/>
      <c r="W12" s="435"/>
      <c r="X12" s="435"/>
      <c r="Y12" s="439"/>
      <c r="Z12" s="440"/>
      <c r="AA12" s="439"/>
      <c r="AB12" s="435"/>
      <c r="AC12" s="435"/>
      <c r="AD12" s="440"/>
      <c r="AE12" s="439"/>
      <c r="AF12" s="440"/>
      <c r="AG12" s="435"/>
      <c r="AH12" s="440"/>
      <c r="AI12" s="440"/>
      <c r="AJ12" s="370"/>
      <c r="AM12" s="370"/>
      <c r="AN12" s="370"/>
      <c r="AO12" s="370"/>
      <c r="AP12" s="370"/>
    </row>
    <row r="13" spans="1:42" s="369" customFormat="1" ht="19.5" customHeight="1">
      <c r="A13" s="353"/>
      <c r="B13" s="439"/>
      <c r="C13" s="435"/>
      <c r="D13" s="435"/>
      <c r="E13" s="435"/>
      <c r="F13" s="435"/>
      <c r="G13" s="435"/>
      <c r="H13" s="435"/>
      <c r="I13" s="435"/>
      <c r="J13" s="435"/>
      <c r="K13" s="435"/>
      <c r="L13" s="435"/>
      <c r="M13" s="435"/>
      <c r="N13" s="435"/>
      <c r="O13" s="435"/>
      <c r="P13" s="435"/>
      <c r="Q13" s="435"/>
      <c r="R13" s="435"/>
      <c r="S13" s="439"/>
      <c r="T13" s="435"/>
      <c r="U13" s="435"/>
      <c r="V13" s="435"/>
      <c r="W13" s="435"/>
      <c r="X13" s="435"/>
      <c r="Y13" s="439"/>
      <c r="Z13" s="440"/>
      <c r="AA13" s="439"/>
      <c r="AB13" s="435"/>
      <c r="AC13" s="435"/>
      <c r="AD13" s="440"/>
      <c r="AE13" s="439"/>
      <c r="AF13" s="440"/>
      <c r="AG13" s="435"/>
      <c r="AH13" s="440"/>
      <c r="AI13" s="440"/>
      <c r="AJ13" s="370"/>
      <c r="AM13" s="370"/>
      <c r="AN13" s="370"/>
      <c r="AO13" s="370"/>
      <c r="AP13" s="370"/>
    </row>
    <row r="14" spans="1:42" s="369" customFormat="1" ht="19.5" customHeight="1">
      <c r="A14" s="353"/>
      <c r="B14" s="439"/>
      <c r="C14" s="435"/>
      <c r="D14" s="435"/>
      <c r="E14" s="435"/>
      <c r="F14" s="435" t="s">
        <v>529</v>
      </c>
      <c r="G14" s="1017"/>
      <c r="H14" s="1677" t="str">
        <f>+"現場代理人　　"&amp;入力シート!D25</f>
        <v>現場代理人　　</v>
      </c>
      <c r="I14" s="1677"/>
      <c r="J14" s="1677"/>
      <c r="K14" s="1677"/>
      <c r="L14" s="1677"/>
      <c r="M14" s="1677"/>
      <c r="N14" s="1677"/>
      <c r="O14" s="1677"/>
      <c r="P14" s="1678"/>
      <c r="Q14" s="442" t="s">
        <v>98</v>
      </c>
      <c r="R14" s="435"/>
      <c r="S14" s="439"/>
      <c r="T14" s="435"/>
      <c r="U14" s="435"/>
      <c r="V14" s="435"/>
      <c r="W14" s="435"/>
      <c r="X14" s="435"/>
      <c r="Y14" s="443"/>
      <c r="Z14" s="444"/>
      <c r="AA14" s="443"/>
      <c r="AB14" s="445"/>
      <c r="AC14" s="445"/>
      <c r="AD14" s="444"/>
      <c r="AE14" s="443"/>
      <c r="AF14" s="444"/>
      <c r="AG14" s="445"/>
      <c r="AH14" s="446"/>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0" t="s">
        <v>880</v>
      </c>
      <c r="C16" s="1661"/>
      <c r="D16" s="1661"/>
      <c r="E16" s="1662"/>
      <c r="F16" s="1660" t="s">
        <v>1379</v>
      </c>
      <c r="G16" s="1661"/>
      <c r="H16" s="1661"/>
      <c r="I16" s="1661"/>
      <c r="J16" s="1661"/>
      <c r="K16" s="1662"/>
      <c r="L16" s="1680" t="s">
        <v>422</v>
      </c>
      <c r="M16" s="1681"/>
      <c r="N16" s="1682"/>
      <c r="O16" s="1671" t="s">
        <v>421</v>
      </c>
      <c r="P16" s="1671"/>
      <c r="Q16" s="1671"/>
      <c r="R16" s="1671"/>
      <c r="S16" s="1679" t="s">
        <v>424</v>
      </c>
      <c r="T16" s="1679"/>
      <c r="U16" s="1679"/>
      <c r="V16" s="1679" t="s">
        <v>423</v>
      </c>
      <c r="W16" s="1679"/>
      <c r="X16" s="1679"/>
      <c r="Y16" s="1679"/>
      <c r="Z16" s="1679" t="s">
        <v>881</v>
      </c>
      <c r="AA16" s="1679"/>
      <c r="AB16" s="1679"/>
      <c r="AC16" s="1679"/>
      <c r="AD16" s="1654" t="s">
        <v>882</v>
      </c>
      <c r="AE16" s="1655"/>
      <c r="AF16" s="1655"/>
      <c r="AG16" s="1655"/>
      <c r="AH16" s="1655"/>
      <c r="AI16" s="1658"/>
      <c r="AJ16" s="370"/>
      <c r="AM16" s="370"/>
      <c r="AN16" s="370"/>
      <c r="AO16" s="370"/>
      <c r="AP16" s="370"/>
    </row>
    <row r="17" spans="1:42" s="369" customFormat="1" ht="21" customHeight="1">
      <c r="A17" s="353"/>
      <c r="B17" s="1663"/>
      <c r="C17" s="1664"/>
      <c r="D17" s="1664"/>
      <c r="E17" s="1665"/>
      <c r="F17" s="1663"/>
      <c r="G17" s="1664"/>
      <c r="H17" s="1664"/>
      <c r="I17" s="1664"/>
      <c r="J17" s="1664"/>
      <c r="K17" s="1665"/>
      <c r="L17" s="1683"/>
      <c r="M17" s="1684"/>
      <c r="N17" s="1685"/>
      <c r="O17" s="1671"/>
      <c r="P17" s="1671"/>
      <c r="Q17" s="1671"/>
      <c r="R17" s="1671"/>
      <c r="S17" s="1679"/>
      <c r="T17" s="1679"/>
      <c r="U17" s="1679"/>
      <c r="V17" s="1679"/>
      <c r="W17" s="1679"/>
      <c r="X17" s="1679"/>
      <c r="Y17" s="1679"/>
      <c r="Z17" s="1679" t="s">
        <v>883</v>
      </c>
      <c r="AA17" s="1679"/>
      <c r="AB17" s="1679" t="s">
        <v>884</v>
      </c>
      <c r="AC17" s="1679"/>
      <c r="AD17" s="1679" t="s">
        <v>874</v>
      </c>
      <c r="AE17" s="1679"/>
      <c r="AF17" s="1679" t="s">
        <v>873</v>
      </c>
      <c r="AG17" s="1679"/>
      <c r="AH17" s="1679" t="s">
        <v>875</v>
      </c>
      <c r="AI17" s="1679"/>
      <c r="AJ17" s="370"/>
      <c r="AM17" s="370"/>
      <c r="AN17" s="370"/>
      <c r="AO17" s="370"/>
      <c r="AP17" s="370"/>
    </row>
    <row r="18" spans="1:42" s="369" customFormat="1" ht="21" customHeight="1">
      <c r="A18" s="353"/>
      <c r="B18" s="1660"/>
      <c r="C18" s="1661"/>
      <c r="D18" s="1661"/>
      <c r="E18" s="1662"/>
      <c r="F18" s="1660"/>
      <c r="G18" s="1661"/>
      <c r="H18" s="1661"/>
      <c r="I18" s="1661"/>
      <c r="J18" s="1661"/>
      <c r="K18" s="1662"/>
      <c r="L18" s="1666" t="s">
        <v>885</v>
      </c>
      <c r="M18" s="1667"/>
      <c r="N18" s="1668"/>
      <c r="O18" s="1671" t="s">
        <v>886</v>
      </c>
      <c r="P18" s="1671"/>
      <c r="Q18" s="1671"/>
      <c r="R18" s="1671"/>
      <c r="S18" s="1672" t="s">
        <v>887</v>
      </c>
      <c r="T18" s="1673"/>
      <c r="U18" s="1673"/>
      <c r="V18" s="1671" t="s">
        <v>886</v>
      </c>
      <c r="W18" s="1671"/>
      <c r="X18" s="1671"/>
      <c r="Y18" s="1671"/>
      <c r="Z18" s="1671"/>
      <c r="AA18" s="1671"/>
      <c r="AB18" s="1660"/>
      <c r="AC18" s="1661"/>
      <c r="AD18" s="1674" t="s">
        <v>888</v>
      </c>
      <c r="AE18" s="1655"/>
      <c r="AF18" s="1654" t="s">
        <v>889</v>
      </c>
      <c r="AG18" s="1655"/>
      <c r="AH18" s="1654" t="s">
        <v>889</v>
      </c>
      <c r="AI18" s="1658"/>
      <c r="AJ18" s="370"/>
      <c r="AM18" s="370"/>
      <c r="AN18" s="370"/>
      <c r="AO18" s="370"/>
      <c r="AP18" s="370"/>
    </row>
    <row r="19" spans="1:42" s="369" customFormat="1" ht="21" customHeight="1">
      <c r="A19" s="353"/>
      <c r="B19" s="1663"/>
      <c r="C19" s="1664"/>
      <c r="D19" s="1664"/>
      <c r="E19" s="1665"/>
      <c r="F19" s="1663"/>
      <c r="G19" s="1664"/>
      <c r="H19" s="1664"/>
      <c r="I19" s="1664"/>
      <c r="J19" s="1664"/>
      <c r="K19" s="1665"/>
      <c r="L19" s="1669"/>
      <c r="M19" s="1669"/>
      <c r="N19" s="1670"/>
      <c r="O19" s="1671"/>
      <c r="P19" s="1671"/>
      <c r="Q19" s="1671"/>
      <c r="R19" s="1671"/>
      <c r="S19" s="1673"/>
      <c r="T19" s="1673"/>
      <c r="U19" s="1673"/>
      <c r="V19" s="1671"/>
      <c r="W19" s="1671"/>
      <c r="X19" s="1671"/>
      <c r="Y19" s="1671"/>
      <c r="Z19" s="1671"/>
      <c r="AA19" s="1671"/>
      <c r="AB19" s="1663"/>
      <c r="AC19" s="1664"/>
      <c r="AD19" s="1656"/>
      <c r="AE19" s="1657"/>
      <c r="AF19" s="1656"/>
      <c r="AG19" s="1657"/>
      <c r="AH19" s="1656"/>
      <c r="AI19" s="1659"/>
      <c r="AJ19" s="370"/>
      <c r="AM19" s="370"/>
      <c r="AN19" s="370"/>
      <c r="AO19" s="370"/>
      <c r="AP19" s="370"/>
    </row>
    <row r="20" spans="1:42" s="369" customFormat="1" ht="21" customHeight="1">
      <c r="A20" s="353"/>
      <c r="B20" s="1660"/>
      <c r="C20" s="1661"/>
      <c r="D20" s="1661"/>
      <c r="E20" s="1662"/>
      <c r="F20" s="1660"/>
      <c r="G20" s="1661"/>
      <c r="H20" s="1661"/>
      <c r="I20" s="1661"/>
      <c r="J20" s="1661"/>
      <c r="K20" s="1662"/>
      <c r="L20" s="1666" t="s">
        <v>885</v>
      </c>
      <c r="M20" s="1667"/>
      <c r="N20" s="1668"/>
      <c r="O20" s="1671" t="s">
        <v>886</v>
      </c>
      <c r="P20" s="1671"/>
      <c r="Q20" s="1671"/>
      <c r="R20" s="1671"/>
      <c r="S20" s="1672" t="s">
        <v>887</v>
      </c>
      <c r="T20" s="1673"/>
      <c r="U20" s="1673"/>
      <c r="V20" s="1671" t="s">
        <v>886</v>
      </c>
      <c r="W20" s="1671"/>
      <c r="X20" s="1671"/>
      <c r="Y20" s="1671"/>
      <c r="Z20" s="1671"/>
      <c r="AA20" s="1671"/>
      <c r="AB20" s="1660"/>
      <c r="AC20" s="1661"/>
      <c r="AD20" s="1674" t="s">
        <v>888</v>
      </c>
      <c r="AE20" s="1655"/>
      <c r="AF20" s="1654" t="s">
        <v>889</v>
      </c>
      <c r="AG20" s="1655"/>
      <c r="AH20" s="1654" t="s">
        <v>889</v>
      </c>
      <c r="AI20" s="1658"/>
      <c r="AJ20" s="370"/>
      <c r="AM20" s="370"/>
      <c r="AN20" s="370"/>
      <c r="AO20" s="370"/>
      <c r="AP20" s="370"/>
    </row>
    <row r="21" spans="1:42" s="369" customFormat="1" ht="21" customHeight="1">
      <c r="A21" s="353"/>
      <c r="B21" s="1663"/>
      <c r="C21" s="1664"/>
      <c r="D21" s="1664"/>
      <c r="E21" s="1665"/>
      <c r="F21" s="1663"/>
      <c r="G21" s="1664"/>
      <c r="H21" s="1664"/>
      <c r="I21" s="1664"/>
      <c r="J21" s="1664"/>
      <c r="K21" s="1665"/>
      <c r="L21" s="1669"/>
      <c r="M21" s="1669"/>
      <c r="N21" s="1670"/>
      <c r="O21" s="1671"/>
      <c r="P21" s="1671"/>
      <c r="Q21" s="1671"/>
      <c r="R21" s="1671"/>
      <c r="S21" s="1673"/>
      <c r="T21" s="1673"/>
      <c r="U21" s="1673"/>
      <c r="V21" s="1671"/>
      <c r="W21" s="1671"/>
      <c r="X21" s="1671"/>
      <c r="Y21" s="1671"/>
      <c r="Z21" s="1671"/>
      <c r="AA21" s="1671"/>
      <c r="AB21" s="1663"/>
      <c r="AC21" s="1664"/>
      <c r="AD21" s="1656"/>
      <c r="AE21" s="1657"/>
      <c r="AF21" s="1656"/>
      <c r="AG21" s="1657"/>
      <c r="AH21" s="1656"/>
      <c r="AI21" s="1659"/>
      <c r="AJ21" s="370"/>
      <c r="AM21" s="370"/>
      <c r="AN21" s="370"/>
      <c r="AO21" s="370"/>
      <c r="AP21" s="370"/>
    </row>
    <row r="22" spans="1:42" s="369" customFormat="1" ht="21" customHeight="1">
      <c r="A22" s="353"/>
      <c r="B22" s="1660"/>
      <c r="C22" s="1661"/>
      <c r="D22" s="1661"/>
      <c r="E22" s="1662"/>
      <c r="F22" s="1660"/>
      <c r="G22" s="1661"/>
      <c r="H22" s="1661"/>
      <c r="I22" s="1661"/>
      <c r="J22" s="1661"/>
      <c r="K22" s="1662"/>
      <c r="L22" s="1666" t="s">
        <v>885</v>
      </c>
      <c r="M22" s="1667"/>
      <c r="N22" s="1668"/>
      <c r="O22" s="1671" t="s">
        <v>886</v>
      </c>
      <c r="P22" s="1671"/>
      <c r="Q22" s="1671"/>
      <c r="R22" s="1671"/>
      <c r="S22" s="1672" t="s">
        <v>887</v>
      </c>
      <c r="T22" s="1673"/>
      <c r="U22" s="1673"/>
      <c r="V22" s="1671" t="s">
        <v>886</v>
      </c>
      <c r="W22" s="1671"/>
      <c r="X22" s="1671"/>
      <c r="Y22" s="1671"/>
      <c r="Z22" s="1671"/>
      <c r="AA22" s="1671"/>
      <c r="AB22" s="1660"/>
      <c r="AC22" s="1661"/>
      <c r="AD22" s="1674" t="s">
        <v>888</v>
      </c>
      <c r="AE22" s="1655"/>
      <c r="AF22" s="1654" t="s">
        <v>678</v>
      </c>
      <c r="AG22" s="1655"/>
      <c r="AH22" s="1654" t="s">
        <v>678</v>
      </c>
      <c r="AI22" s="1658"/>
      <c r="AJ22" s="370"/>
      <c r="AM22" s="370"/>
      <c r="AN22" s="370"/>
      <c r="AO22" s="370"/>
      <c r="AP22" s="370"/>
    </row>
    <row r="23" spans="1:42" s="369" customFormat="1" ht="21" customHeight="1">
      <c r="A23" s="353"/>
      <c r="B23" s="1663"/>
      <c r="C23" s="1664"/>
      <c r="D23" s="1664"/>
      <c r="E23" s="1665"/>
      <c r="F23" s="1663"/>
      <c r="G23" s="1664"/>
      <c r="H23" s="1664"/>
      <c r="I23" s="1664"/>
      <c r="J23" s="1664"/>
      <c r="K23" s="1665"/>
      <c r="L23" s="1669"/>
      <c r="M23" s="1669"/>
      <c r="N23" s="1670"/>
      <c r="O23" s="1671"/>
      <c r="P23" s="1671"/>
      <c r="Q23" s="1671"/>
      <c r="R23" s="1671"/>
      <c r="S23" s="1673"/>
      <c r="T23" s="1673"/>
      <c r="U23" s="1673"/>
      <c r="V23" s="1671"/>
      <c r="W23" s="1671"/>
      <c r="X23" s="1671"/>
      <c r="Y23" s="1671"/>
      <c r="Z23" s="1671"/>
      <c r="AA23" s="1671"/>
      <c r="AB23" s="1663"/>
      <c r="AC23" s="1664"/>
      <c r="AD23" s="1656"/>
      <c r="AE23" s="1657"/>
      <c r="AF23" s="1656"/>
      <c r="AG23" s="1657"/>
      <c r="AH23" s="1656"/>
      <c r="AI23" s="1659"/>
      <c r="AJ23" s="370"/>
      <c r="AM23" s="370"/>
      <c r="AN23" s="370"/>
      <c r="AO23" s="370"/>
      <c r="AP23" s="370"/>
    </row>
    <row r="24" spans="1:42" s="369" customFormat="1" ht="21" customHeight="1">
      <c r="A24" s="353"/>
      <c r="B24" s="1660"/>
      <c r="C24" s="1661"/>
      <c r="D24" s="1661"/>
      <c r="E24" s="1662"/>
      <c r="F24" s="1660"/>
      <c r="G24" s="1661"/>
      <c r="H24" s="1661"/>
      <c r="I24" s="1661"/>
      <c r="J24" s="1661"/>
      <c r="K24" s="1662"/>
      <c r="L24" s="1666" t="s">
        <v>885</v>
      </c>
      <c r="M24" s="1667"/>
      <c r="N24" s="1668"/>
      <c r="O24" s="1671" t="s">
        <v>886</v>
      </c>
      <c r="P24" s="1671"/>
      <c r="Q24" s="1671"/>
      <c r="R24" s="1671"/>
      <c r="S24" s="1672" t="s">
        <v>887</v>
      </c>
      <c r="T24" s="1673"/>
      <c r="U24" s="1673"/>
      <c r="V24" s="1671" t="s">
        <v>886</v>
      </c>
      <c r="W24" s="1671"/>
      <c r="X24" s="1671"/>
      <c r="Y24" s="1671"/>
      <c r="Z24" s="1671"/>
      <c r="AA24" s="1671"/>
      <c r="AB24" s="1660"/>
      <c r="AC24" s="1661"/>
      <c r="AD24" s="1674" t="s">
        <v>888</v>
      </c>
      <c r="AE24" s="1655"/>
      <c r="AF24" s="1654" t="s">
        <v>889</v>
      </c>
      <c r="AG24" s="1655"/>
      <c r="AH24" s="1654" t="s">
        <v>889</v>
      </c>
      <c r="AI24" s="1658"/>
      <c r="AJ24" s="370"/>
      <c r="AM24" s="370"/>
      <c r="AN24" s="370"/>
      <c r="AO24" s="370"/>
      <c r="AP24" s="370"/>
    </row>
    <row r="25" spans="1:42" s="369" customFormat="1" ht="21" customHeight="1">
      <c r="A25" s="353"/>
      <c r="B25" s="1663"/>
      <c r="C25" s="1664"/>
      <c r="D25" s="1664"/>
      <c r="E25" s="1665"/>
      <c r="F25" s="1663"/>
      <c r="G25" s="1664"/>
      <c r="H25" s="1664"/>
      <c r="I25" s="1664"/>
      <c r="J25" s="1664"/>
      <c r="K25" s="1665"/>
      <c r="L25" s="1669"/>
      <c r="M25" s="1669"/>
      <c r="N25" s="1670"/>
      <c r="O25" s="1671"/>
      <c r="P25" s="1671"/>
      <c r="Q25" s="1671"/>
      <c r="R25" s="1671"/>
      <c r="S25" s="1673"/>
      <c r="T25" s="1673"/>
      <c r="U25" s="1673"/>
      <c r="V25" s="1671"/>
      <c r="W25" s="1671"/>
      <c r="X25" s="1671"/>
      <c r="Y25" s="1671"/>
      <c r="Z25" s="1671"/>
      <c r="AA25" s="1671"/>
      <c r="AB25" s="1663"/>
      <c r="AC25" s="1664"/>
      <c r="AD25" s="1656"/>
      <c r="AE25" s="1657"/>
      <c r="AF25" s="1656"/>
      <c r="AG25" s="1657"/>
      <c r="AH25" s="1656"/>
      <c r="AI25" s="1659"/>
      <c r="AJ25" s="370"/>
      <c r="AM25" s="370"/>
      <c r="AN25" s="370"/>
      <c r="AO25" s="370"/>
      <c r="AP25" s="370"/>
    </row>
    <row r="26" spans="1:42" s="369" customFormat="1" ht="21" customHeight="1">
      <c r="A26" s="353"/>
      <c r="B26" s="1660"/>
      <c r="C26" s="1661"/>
      <c r="D26" s="1661"/>
      <c r="E26" s="1662"/>
      <c r="F26" s="1660"/>
      <c r="G26" s="1661"/>
      <c r="H26" s="1661"/>
      <c r="I26" s="1661"/>
      <c r="J26" s="1661"/>
      <c r="K26" s="1662"/>
      <c r="L26" s="1666" t="s">
        <v>885</v>
      </c>
      <c r="M26" s="1667"/>
      <c r="N26" s="1668"/>
      <c r="O26" s="1671" t="s">
        <v>886</v>
      </c>
      <c r="P26" s="1671"/>
      <c r="Q26" s="1671"/>
      <c r="R26" s="1671"/>
      <c r="S26" s="1672" t="s">
        <v>887</v>
      </c>
      <c r="T26" s="1673"/>
      <c r="U26" s="1673"/>
      <c r="V26" s="1671" t="s">
        <v>886</v>
      </c>
      <c r="W26" s="1671"/>
      <c r="X26" s="1671"/>
      <c r="Y26" s="1671"/>
      <c r="Z26" s="1671"/>
      <c r="AA26" s="1671"/>
      <c r="AB26" s="1660"/>
      <c r="AC26" s="1661"/>
      <c r="AD26" s="1674" t="s">
        <v>888</v>
      </c>
      <c r="AE26" s="1655"/>
      <c r="AF26" s="1654" t="s">
        <v>889</v>
      </c>
      <c r="AG26" s="1655"/>
      <c r="AH26" s="1654" t="s">
        <v>889</v>
      </c>
      <c r="AI26" s="1658"/>
      <c r="AJ26" s="370"/>
      <c r="AM26" s="370"/>
      <c r="AN26" s="370"/>
      <c r="AO26" s="370"/>
      <c r="AP26" s="370"/>
    </row>
    <row r="27" spans="1:42" s="369" customFormat="1" ht="21" customHeight="1">
      <c r="A27" s="353"/>
      <c r="B27" s="1663"/>
      <c r="C27" s="1664"/>
      <c r="D27" s="1664"/>
      <c r="E27" s="1665"/>
      <c r="F27" s="1663"/>
      <c r="G27" s="1664"/>
      <c r="H27" s="1664"/>
      <c r="I27" s="1664"/>
      <c r="J27" s="1664"/>
      <c r="K27" s="1665"/>
      <c r="L27" s="1669"/>
      <c r="M27" s="1669"/>
      <c r="N27" s="1670"/>
      <c r="O27" s="1671"/>
      <c r="P27" s="1671"/>
      <c r="Q27" s="1671"/>
      <c r="R27" s="1671"/>
      <c r="S27" s="1673"/>
      <c r="T27" s="1673"/>
      <c r="U27" s="1673"/>
      <c r="V27" s="1671"/>
      <c r="W27" s="1671"/>
      <c r="X27" s="1671"/>
      <c r="Y27" s="1671"/>
      <c r="Z27" s="1671"/>
      <c r="AA27" s="1671"/>
      <c r="AB27" s="1663"/>
      <c r="AC27" s="1664"/>
      <c r="AD27" s="1656"/>
      <c r="AE27" s="1657"/>
      <c r="AF27" s="1656"/>
      <c r="AG27" s="1657"/>
      <c r="AH27" s="1656"/>
      <c r="AI27" s="1659"/>
      <c r="AJ27" s="370"/>
      <c r="AM27" s="370"/>
      <c r="AN27" s="370"/>
      <c r="AO27" s="370"/>
      <c r="AP27" s="370"/>
    </row>
    <row r="28" spans="1:42" s="369" customFormat="1" ht="21" customHeight="1">
      <c r="A28" s="353"/>
      <c r="B28" s="1660"/>
      <c r="C28" s="1661"/>
      <c r="D28" s="1661"/>
      <c r="E28" s="1662"/>
      <c r="F28" s="1660"/>
      <c r="G28" s="1661"/>
      <c r="H28" s="1661"/>
      <c r="I28" s="1661"/>
      <c r="J28" s="1661"/>
      <c r="K28" s="1662"/>
      <c r="L28" s="1666" t="s">
        <v>885</v>
      </c>
      <c r="M28" s="1667"/>
      <c r="N28" s="1668"/>
      <c r="O28" s="1671" t="s">
        <v>886</v>
      </c>
      <c r="P28" s="1671"/>
      <c r="Q28" s="1671"/>
      <c r="R28" s="1671"/>
      <c r="S28" s="1672" t="s">
        <v>887</v>
      </c>
      <c r="T28" s="1673"/>
      <c r="U28" s="1673"/>
      <c r="V28" s="1671" t="s">
        <v>886</v>
      </c>
      <c r="W28" s="1671"/>
      <c r="X28" s="1671"/>
      <c r="Y28" s="1671"/>
      <c r="Z28" s="1671"/>
      <c r="AA28" s="1671"/>
      <c r="AB28" s="1660"/>
      <c r="AC28" s="1661"/>
      <c r="AD28" s="1674" t="s">
        <v>888</v>
      </c>
      <c r="AE28" s="1655"/>
      <c r="AF28" s="1654" t="s">
        <v>889</v>
      </c>
      <c r="AG28" s="1655"/>
      <c r="AH28" s="1654" t="s">
        <v>889</v>
      </c>
      <c r="AI28" s="1658"/>
      <c r="AJ28" s="370"/>
      <c r="AM28" s="370"/>
      <c r="AN28" s="370"/>
      <c r="AO28" s="370"/>
      <c r="AP28" s="370"/>
    </row>
    <row r="29" spans="1:42" s="369" customFormat="1" ht="21" customHeight="1">
      <c r="A29" s="353"/>
      <c r="B29" s="1663"/>
      <c r="C29" s="1664"/>
      <c r="D29" s="1664"/>
      <c r="E29" s="1665"/>
      <c r="F29" s="1663"/>
      <c r="G29" s="1664"/>
      <c r="H29" s="1664"/>
      <c r="I29" s="1664"/>
      <c r="J29" s="1664"/>
      <c r="K29" s="1665"/>
      <c r="L29" s="1669"/>
      <c r="M29" s="1669"/>
      <c r="N29" s="1670"/>
      <c r="O29" s="1671"/>
      <c r="P29" s="1671"/>
      <c r="Q29" s="1671"/>
      <c r="R29" s="1671"/>
      <c r="S29" s="1673"/>
      <c r="T29" s="1673"/>
      <c r="U29" s="1673"/>
      <c r="V29" s="1671"/>
      <c r="W29" s="1671"/>
      <c r="X29" s="1671"/>
      <c r="Y29" s="1671"/>
      <c r="Z29" s="1671"/>
      <c r="AA29" s="1671"/>
      <c r="AB29" s="1663"/>
      <c r="AC29" s="1664"/>
      <c r="AD29" s="1656"/>
      <c r="AE29" s="1657"/>
      <c r="AF29" s="1656"/>
      <c r="AG29" s="1657"/>
      <c r="AH29" s="1656"/>
      <c r="AI29" s="1659"/>
      <c r="AJ29" s="370"/>
      <c r="AM29" s="370"/>
      <c r="AN29" s="370"/>
      <c r="AO29" s="370"/>
      <c r="AP29" s="370"/>
    </row>
    <row r="30" spans="1:42" s="369" customFormat="1" ht="21" customHeight="1">
      <c r="A30" s="353"/>
      <c r="B30" s="1660"/>
      <c r="C30" s="1661"/>
      <c r="D30" s="1661"/>
      <c r="E30" s="1662"/>
      <c r="F30" s="1660"/>
      <c r="G30" s="1661"/>
      <c r="H30" s="1661"/>
      <c r="I30" s="1661"/>
      <c r="J30" s="1661"/>
      <c r="K30" s="1662"/>
      <c r="L30" s="1666" t="s">
        <v>885</v>
      </c>
      <c r="M30" s="1667"/>
      <c r="N30" s="1668"/>
      <c r="O30" s="1671" t="s">
        <v>886</v>
      </c>
      <c r="P30" s="1671"/>
      <c r="Q30" s="1671"/>
      <c r="R30" s="1671"/>
      <c r="S30" s="1672" t="s">
        <v>887</v>
      </c>
      <c r="T30" s="1673"/>
      <c r="U30" s="1673"/>
      <c r="V30" s="1671" t="s">
        <v>886</v>
      </c>
      <c r="W30" s="1671"/>
      <c r="X30" s="1671"/>
      <c r="Y30" s="1671"/>
      <c r="Z30" s="1671"/>
      <c r="AA30" s="1671"/>
      <c r="AB30" s="1660"/>
      <c r="AC30" s="1661"/>
      <c r="AD30" s="1674" t="s">
        <v>888</v>
      </c>
      <c r="AE30" s="1655"/>
      <c r="AF30" s="1654" t="s">
        <v>889</v>
      </c>
      <c r="AG30" s="1655"/>
      <c r="AH30" s="1654" t="s">
        <v>889</v>
      </c>
      <c r="AI30" s="1658"/>
      <c r="AJ30" s="370"/>
      <c r="AM30" s="370"/>
      <c r="AN30" s="370"/>
      <c r="AO30" s="370"/>
      <c r="AP30" s="370"/>
    </row>
    <row r="31" spans="1:42" s="369" customFormat="1" ht="21" customHeight="1">
      <c r="A31" s="353"/>
      <c r="B31" s="1663"/>
      <c r="C31" s="1664"/>
      <c r="D31" s="1664"/>
      <c r="E31" s="1665"/>
      <c r="F31" s="1663"/>
      <c r="G31" s="1664"/>
      <c r="H31" s="1664"/>
      <c r="I31" s="1664"/>
      <c r="J31" s="1664"/>
      <c r="K31" s="1665"/>
      <c r="L31" s="1669"/>
      <c r="M31" s="1669"/>
      <c r="N31" s="1670"/>
      <c r="O31" s="1671"/>
      <c r="P31" s="1671"/>
      <c r="Q31" s="1671"/>
      <c r="R31" s="1671"/>
      <c r="S31" s="1673"/>
      <c r="T31" s="1673"/>
      <c r="U31" s="1673"/>
      <c r="V31" s="1671"/>
      <c r="W31" s="1671"/>
      <c r="X31" s="1671"/>
      <c r="Y31" s="1671"/>
      <c r="Z31" s="1671"/>
      <c r="AA31" s="1671"/>
      <c r="AB31" s="1663"/>
      <c r="AC31" s="1664"/>
      <c r="AD31" s="1656"/>
      <c r="AE31" s="1657"/>
      <c r="AF31" s="1656"/>
      <c r="AG31" s="1657"/>
      <c r="AH31" s="1656"/>
      <c r="AI31" s="1659"/>
      <c r="AJ31" s="370"/>
      <c r="AM31" s="370"/>
      <c r="AN31" s="370"/>
      <c r="AO31" s="370"/>
      <c r="AP31" s="370"/>
    </row>
    <row r="32" spans="1:42" s="369" customFormat="1" ht="21" customHeight="1">
      <c r="A32" s="353"/>
      <c r="B32" s="1660"/>
      <c r="C32" s="1661"/>
      <c r="D32" s="1661"/>
      <c r="E32" s="1662"/>
      <c r="F32" s="1660"/>
      <c r="G32" s="1661"/>
      <c r="H32" s="1661"/>
      <c r="I32" s="1661"/>
      <c r="J32" s="1661"/>
      <c r="K32" s="1662"/>
      <c r="L32" s="1666" t="s">
        <v>885</v>
      </c>
      <c r="M32" s="1667"/>
      <c r="N32" s="1668"/>
      <c r="O32" s="1671" t="s">
        <v>886</v>
      </c>
      <c r="P32" s="1671"/>
      <c r="Q32" s="1671"/>
      <c r="R32" s="1671"/>
      <c r="S32" s="1672" t="s">
        <v>887</v>
      </c>
      <c r="T32" s="1673"/>
      <c r="U32" s="1673"/>
      <c r="V32" s="1671" t="s">
        <v>886</v>
      </c>
      <c r="W32" s="1671"/>
      <c r="X32" s="1671"/>
      <c r="Y32" s="1671"/>
      <c r="Z32" s="1671"/>
      <c r="AA32" s="1671"/>
      <c r="AB32" s="1660"/>
      <c r="AC32" s="1661"/>
      <c r="AD32" s="1674" t="s">
        <v>888</v>
      </c>
      <c r="AE32" s="1655"/>
      <c r="AF32" s="1654" t="s">
        <v>889</v>
      </c>
      <c r="AG32" s="1655"/>
      <c r="AH32" s="1654" t="s">
        <v>889</v>
      </c>
      <c r="AI32" s="1658"/>
      <c r="AJ32" s="370"/>
      <c r="AM32" s="370"/>
      <c r="AN32" s="370"/>
      <c r="AO32" s="370"/>
      <c r="AP32" s="370"/>
    </row>
    <row r="33" spans="1:42" s="369" customFormat="1" ht="21" customHeight="1">
      <c r="A33" s="353"/>
      <c r="B33" s="1663"/>
      <c r="C33" s="1664"/>
      <c r="D33" s="1664"/>
      <c r="E33" s="1665"/>
      <c r="F33" s="1663"/>
      <c r="G33" s="1664"/>
      <c r="H33" s="1664"/>
      <c r="I33" s="1664"/>
      <c r="J33" s="1664"/>
      <c r="K33" s="1665"/>
      <c r="L33" s="1669"/>
      <c r="M33" s="1669"/>
      <c r="N33" s="1670"/>
      <c r="O33" s="1671"/>
      <c r="P33" s="1671"/>
      <c r="Q33" s="1671"/>
      <c r="R33" s="1671"/>
      <c r="S33" s="1673"/>
      <c r="T33" s="1673"/>
      <c r="U33" s="1673"/>
      <c r="V33" s="1671"/>
      <c r="W33" s="1671"/>
      <c r="X33" s="1671"/>
      <c r="Y33" s="1671"/>
      <c r="Z33" s="1671"/>
      <c r="AA33" s="1671"/>
      <c r="AB33" s="1663"/>
      <c r="AC33" s="1664"/>
      <c r="AD33" s="1656"/>
      <c r="AE33" s="1657"/>
      <c r="AF33" s="1656"/>
      <c r="AG33" s="1657"/>
      <c r="AH33" s="1656"/>
      <c r="AI33" s="1659"/>
      <c r="AJ33" s="370"/>
      <c r="AM33" s="370"/>
      <c r="AN33" s="370"/>
      <c r="AO33" s="370"/>
      <c r="AP33" s="370"/>
    </row>
    <row r="34" spans="1:42" s="369" customFormat="1" ht="21" customHeight="1">
      <c r="A34" s="353"/>
      <c r="B34" s="1660"/>
      <c r="C34" s="1661"/>
      <c r="D34" s="1661"/>
      <c r="E34" s="1662"/>
      <c r="F34" s="1660"/>
      <c r="G34" s="1661"/>
      <c r="H34" s="1661"/>
      <c r="I34" s="1661"/>
      <c r="J34" s="1661"/>
      <c r="K34" s="1662"/>
      <c r="L34" s="1666" t="s">
        <v>885</v>
      </c>
      <c r="M34" s="1667"/>
      <c r="N34" s="1668"/>
      <c r="O34" s="1671" t="s">
        <v>886</v>
      </c>
      <c r="P34" s="1671"/>
      <c r="Q34" s="1671"/>
      <c r="R34" s="1671"/>
      <c r="S34" s="1672" t="s">
        <v>887</v>
      </c>
      <c r="T34" s="1673"/>
      <c r="U34" s="1673"/>
      <c r="V34" s="1671" t="s">
        <v>886</v>
      </c>
      <c r="W34" s="1671"/>
      <c r="X34" s="1671"/>
      <c r="Y34" s="1671"/>
      <c r="Z34" s="1671"/>
      <c r="AA34" s="1671"/>
      <c r="AB34" s="1660"/>
      <c r="AC34" s="1661"/>
      <c r="AD34" s="1674" t="s">
        <v>888</v>
      </c>
      <c r="AE34" s="1655"/>
      <c r="AF34" s="1654" t="s">
        <v>889</v>
      </c>
      <c r="AG34" s="1655"/>
      <c r="AH34" s="1654" t="s">
        <v>889</v>
      </c>
      <c r="AI34" s="1658"/>
      <c r="AJ34" s="370"/>
      <c r="AM34" s="370"/>
      <c r="AN34" s="370"/>
      <c r="AO34" s="370"/>
      <c r="AP34" s="370"/>
    </row>
    <row r="35" spans="1:42" s="369" customFormat="1" ht="21" customHeight="1">
      <c r="A35" s="353"/>
      <c r="B35" s="1663"/>
      <c r="C35" s="1664"/>
      <c r="D35" s="1664"/>
      <c r="E35" s="1665"/>
      <c r="F35" s="1663"/>
      <c r="G35" s="1664"/>
      <c r="H35" s="1664"/>
      <c r="I35" s="1664"/>
      <c r="J35" s="1664"/>
      <c r="K35" s="1665"/>
      <c r="L35" s="1669"/>
      <c r="M35" s="1669"/>
      <c r="N35" s="1670"/>
      <c r="O35" s="1671"/>
      <c r="P35" s="1671"/>
      <c r="Q35" s="1671"/>
      <c r="R35" s="1671"/>
      <c r="S35" s="1673"/>
      <c r="T35" s="1673"/>
      <c r="U35" s="1673"/>
      <c r="V35" s="1671"/>
      <c r="W35" s="1671"/>
      <c r="X35" s="1671"/>
      <c r="Y35" s="1671"/>
      <c r="Z35" s="1671"/>
      <c r="AA35" s="1671"/>
      <c r="AB35" s="1663"/>
      <c r="AC35" s="1664"/>
      <c r="AD35" s="1656"/>
      <c r="AE35" s="1657"/>
      <c r="AF35" s="1656"/>
      <c r="AG35" s="1657"/>
      <c r="AH35" s="1656"/>
      <c r="AI35" s="1659"/>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129">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B32:E33"/>
    <mergeCell ref="F32:K33"/>
    <mergeCell ref="L32:N33"/>
    <mergeCell ref="O32:R33"/>
    <mergeCell ref="S32:U33"/>
    <mergeCell ref="B30:E31"/>
    <mergeCell ref="F30:K31"/>
    <mergeCell ref="L30:N31"/>
    <mergeCell ref="AB28:AC29"/>
    <mergeCell ref="V28:Y29"/>
    <mergeCell ref="V30:Y31"/>
    <mergeCell ref="AF32:AG33"/>
    <mergeCell ref="AH32:AI33"/>
    <mergeCell ref="Z30:AA31"/>
    <mergeCell ref="AB30:AC31"/>
    <mergeCell ref="AD30:AE31"/>
    <mergeCell ref="AF30:AG31"/>
    <mergeCell ref="AH30:AI31"/>
    <mergeCell ref="Z32:AA33"/>
    <mergeCell ref="AB32:AC33"/>
    <mergeCell ref="AD32:AE33"/>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AF34:AG35"/>
    <mergeCell ref="AH34:AI35"/>
    <mergeCell ref="B34:E35"/>
    <mergeCell ref="F34:K35"/>
    <mergeCell ref="L34:N35"/>
    <mergeCell ref="O34:R35"/>
    <mergeCell ref="S34:U35"/>
    <mergeCell ref="V34:Y35"/>
    <mergeCell ref="Z34:AA35"/>
    <mergeCell ref="AB34:AC35"/>
    <mergeCell ref="AD34:AE35"/>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activeCell="V9" sqref="V9"/>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06" t="s">
        <v>1191</v>
      </c>
      <c r="B1" s="1675"/>
      <c r="C1" s="1675"/>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9"/>
      <c r="AG1" s="1686"/>
      <c r="AH1" s="1686"/>
      <c r="AI1" s="1686"/>
      <c r="AJ1" s="370"/>
      <c r="AM1" s="370"/>
      <c r="AN1" s="370"/>
      <c r="AO1" s="370"/>
      <c r="AP1" s="370"/>
    </row>
    <row r="2" spans="1:42" s="369" customFormat="1" ht="30" customHeight="1">
      <c r="A2" s="1506"/>
      <c r="B2" s="1687" t="s">
        <v>1546</v>
      </c>
      <c r="C2" s="1687"/>
      <c r="D2" s="1687"/>
      <c r="E2" s="1687"/>
      <c r="F2" s="1687"/>
      <c r="G2" s="1687"/>
      <c r="H2" s="1687"/>
      <c r="I2" s="1687"/>
      <c r="J2" s="1687"/>
      <c r="K2" s="1687"/>
      <c r="L2" s="1687"/>
      <c r="M2" s="1687"/>
      <c r="N2" s="1687"/>
      <c r="O2" s="1687"/>
      <c r="P2" s="1687"/>
      <c r="Q2" s="1687"/>
      <c r="R2" s="1687"/>
      <c r="S2" s="1687" t="s">
        <v>1547</v>
      </c>
      <c r="T2" s="1687"/>
      <c r="U2" s="1687"/>
      <c r="V2" s="1687"/>
      <c r="W2" s="1687"/>
      <c r="X2" s="1687"/>
      <c r="Y2" s="1687"/>
      <c r="Z2" s="1687"/>
      <c r="AA2" s="1687"/>
      <c r="AB2" s="1687"/>
      <c r="AC2" s="1687"/>
      <c r="AD2" s="1687"/>
      <c r="AE2" s="1687"/>
      <c r="AF2" s="1687"/>
      <c r="AG2" s="1687"/>
      <c r="AH2" s="1687"/>
      <c r="AI2" s="1687"/>
      <c r="AJ2" s="370"/>
      <c r="AM2" s="370"/>
      <c r="AN2" s="370"/>
      <c r="AO2" s="370"/>
      <c r="AP2" s="370"/>
    </row>
    <row r="3" spans="1:42" s="369" customFormat="1" ht="19.5" customHeight="1">
      <c r="A3" s="1506"/>
      <c r="B3" s="436"/>
      <c r="C3" s="437"/>
      <c r="D3" s="437"/>
      <c r="E3" s="437"/>
      <c r="F3" s="437"/>
      <c r="G3" s="437"/>
      <c r="H3" s="437"/>
      <c r="I3" s="437"/>
      <c r="J3" s="437"/>
      <c r="K3" s="437"/>
      <c r="L3" s="437"/>
      <c r="M3" s="437"/>
      <c r="N3" s="437"/>
      <c r="O3" s="437"/>
      <c r="P3" s="437"/>
      <c r="Q3" s="437"/>
      <c r="R3" s="437"/>
      <c r="S3" s="436"/>
      <c r="T3" s="437"/>
      <c r="U3" s="437"/>
      <c r="V3" s="437"/>
      <c r="W3" s="437"/>
      <c r="X3" s="437"/>
      <c r="Y3" s="437"/>
      <c r="Z3" s="437"/>
      <c r="AA3" s="437"/>
      <c r="AB3" s="437"/>
      <c r="AC3" s="43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1270"/>
      <c r="M4" s="1270"/>
      <c r="N4" s="1270"/>
      <c r="O4" s="1270"/>
      <c r="P4" s="1270"/>
      <c r="Q4" s="1270"/>
      <c r="R4" s="1270"/>
      <c r="S4" s="439" t="s">
        <v>529</v>
      </c>
      <c r="T4" s="1017"/>
      <c r="U4" s="1677" t="str">
        <f>+"現場代理人　　"&amp;入力シート!D25</f>
        <v>現場代理人　　</v>
      </c>
      <c r="V4" s="1677"/>
      <c r="W4" s="1677"/>
      <c r="X4" s="1677"/>
      <c r="Y4" s="1677"/>
      <c r="Z4" s="1677"/>
      <c r="AA4" s="1677"/>
      <c r="AB4" s="1677"/>
      <c r="AC4" s="1677"/>
      <c r="AD4" s="1270"/>
      <c r="AE4" s="1270" t="s">
        <v>370</v>
      </c>
      <c r="AF4" s="1270"/>
      <c r="AG4" s="1270"/>
      <c r="AH4" s="1270"/>
      <c r="AI4" s="440"/>
      <c r="AJ4" s="370"/>
      <c r="AM4" s="370"/>
      <c r="AN4" s="370"/>
      <c r="AO4" s="370"/>
      <c r="AP4" s="370"/>
    </row>
    <row r="5" spans="1:42" s="369" customFormat="1" ht="19.5" customHeight="1">
      <c r="A5" s="353"/>
      <c r="B5" s="439"/>
      <c r="C5" s="1270"/>
      <c r="D5" s="1270"/>
      <c r="E5" s="1270"/>
      <c r="F5" s="1270"/>
      <c r="G5" s="1270"/>
      <c r="H5" s="1270"/>
      <c r="I5" s="1270"/>
      <c r="J5" s="1270"/>
      <c r="K5" s="1270"/>
      <c r="L5" s="1270"/>
      <c r="M5" s="1270"/>
      <c r="N5" s="1270"/>
      <c r="O5" s="1270"/>
      <c r="P5" s="1270"/>
      <c r="Q5" s="1270"/>
      <c r="R5" s="1270"/>
      <c r="S5" s="439"/>
      <c r="T5" s="1270"/>
      <c r="U5" s="1270"/>
      <c r="V5" s="1270"/>
      <c r="W5" s="1270"/>
      <c r="X5" s="1270"/>
      <c r="Y5" s="1270"/>
      <c r="Z5" s="1270"/>
      <c r="AA5" s="1270"/>
      <c r="AB5" s="1270"/>
      <c r="AC5" s="1270"/>
      <c r="AD5" s="1270"/>
      <c r="AE5" s="1270"/>
      <c r="AF5" s="1270"/>
      <c r="AG5" s="1270"/>
      <c r="AH5" s="1270"/>
      <c r="AI5" s="440"/>
      <c r="AJ5" s="370"/>
      <c r="AM5" s="370"/>
      <c r="AN5" s="370"/>
      <c r="AO5" s="370"/>
      <c r="AP5" s="370"/>
    </row>
    <row r="6" spans="1:42" s="369" customFormat="1" ht="19.5" customHeight="1">
      <c r="A6" s="353"/>
      <c r="B6" s="439"/>
      <c r="C6" s="1270" t="s">
        <v>1505</v>
      </c>
      <c r="D6" s="1270"/>
      <c r="E6" s="1270"/>
      <c r="F6" s="1270"/>
      <c r="G6" s="1270"/>
      <c r="H6" s="1270"/>
      <c r="I6" s="1270"/>
      <c r="J6" s="1270"/>
      <c r="K6" s="1270"/>
      <c r="L6" s="1270"/>
      <c r="M6" s="1270"/>
      <c r="N6" s="1270"/>
      <c r="O6" s="1270"/>
      <c r="P6" s="1270"/>
      <c r="Q6" s="1270"/>
      <c r="R6" s="1270"/>
      <c r="S6" s="439"/>
      <c r="T6" s="1270"/>
      <c r="U6" s="1270"/>
      <c r="V6" s="1270"/>
      <c r="W6" s="1270"/>
      <c r="X6" s="1270"/>
      <c r="Y6" s="1270"/>
      <c r="Z6" s="1270"/>
      <c r="AA6" s="1270"/>
      <c r="AB6" s="1270"/>
      <c r="AC6" s="1270"/>
      <c r="AD6" s="1270"/>
      <c r="AE6" s="1270"/>
      <c r="AF6" s="1270"/>
      <c r="AG6" s="1270"/>
      <c r="AH6" s="1270"/>
      <c r="AI6" s="440"/>
      <c r="AJ6" s="370"/>
      <c r="AM6" s="370"/>
      <c r="AN6" s="370"/>
      <c r="AO6" s="370"/>
      <c r="AP6" s="370"/>
    </row>
    <row r="7" spans="1:42" s="369" customFormat="1" ht="19.5" customHeight="1">
      <c r="A7" s="353"/>
      <c r="B7" s="439"/>
      <c r="C7" s="1270" t="s">
        <v>1539</v>
      </c>
      <c r="D7" s="1270"/>
      <c r="E7" s="1270"/>
      <c r="F7" s="1270"/>
      <c r="G7" s="1270"/>
      <c r="H7" s="1270"/>
      <c r="I7" s="1270"/>
      <c r="J7" s="1270"/>
      <c r="K7" s="1270"/>
      <c r="L7" s="1270"/>
      <c r="M7" s="1270"/>
      <c r="N7" s="1270"/>
      <c r="O7" s="1270"/>
      <c r="P7" s="1270"/>
      <c r="Q7" s="1270"/>
      <c r="R7" s="1270"/>
      <c r="S7" s="439"/>
      <c r="T7" s="1270"/>
      <c r="U7" s="1270"/>
      <c r="V7" s="1270"/>
      <c r="W7" s="1270"/>
      <c r="X7" s="1270"/>
      <c r="Y7" s="1270"/>
      <c r="Z7" s="1270"/>
      <c r="AA7" s="1270"/>
      <c r="AB7" s="1270"/>
      <c r="AC7" s="1270"/>
      <c r="AD7" s="1270"/>
      <c r="AE7" s="1270"/>
      <c r="AF7" s="1270"/>
      <c r="AG7" s="1270"/>
      <c r="AH7" s="1270"/>
      <c r="AI7" s="440"/>
      <c r="AJ7" s="370"/>
      <c r="AM7" s="370"/>
      <c r="AN7" s="370"/>
      <c r="AO7" s="370"/>
      <c r="AP7" s="370"/>
    </row>
    <row r="8" spans="1:42" s="369" customFormat="1" ht="19.5" customHeight="1">
      <c r="A8" s="353"/>
      <c r="B8" s="439"/>
      <c r="C8" s="1270"/>
      <c r="D8" s="1270"/>
      <c r="E8" s="1270"/>
      <c r="F8" s="1270"/>
      <c r="G8" s="1270"/>
      <c r="H8" s="1270"/>
      <c r="I8" s="1270"/>
      <c r="J8" s="1270"/>
      <c r="K8" s="1270"/>
      <c r="L8" s="1270"/>
      <c r="M8" s="1697" t="s">
        <v>1540</v>
      </c>
      <c r="N8" s="1698"/>
      <c r="O8" s="1698"/>
      <c r="P8" s="1698"/>
      <c r="Q8" s="1698"/>
      <c r="R8" s="1270"/>
      <c r="S8" s="439"/>
      <c r="T8" s="1270"/>
      <c r="U8" s="1270"/>
      <c r="V8" s="1270"/>
      <c r="W8" s="1270"/>
      <c r="X8" s="1270"/>
      <c r="Y8" s="1270"/>
      <c r="Z8" s="1270"/>
      <c r="AA8" s="1270"/>
      <c r="AB8" s="1270"/>
      <c r="AC8" s="1270"/>
      <c r="AD8" s="1270"/>
      <c r="AE8" s="1270"/>
      <c r="AF8" s="1270"/>
      <c r="AG8" s="1270"/>
      <c r="AH8" s="441" t="s">
        <v>877</v>
      </c>
      <c r="AI8" s="440"/>
      <c r="AJ8" s="370"/>
      <c r="AM8" s="370"/>
      <c r="AN8" s="370"/>
      <c r="AO8" s="370"/>
      <c r="AP8" s="370"/>
    </row>
    <row r="9" spans="1:42" s="369" customFormat="1" ht="19.5" customHeight="1">
      <c r="A9" s="353"/>
      <c r="B9" s="439"/>
      <c r="C9" s="1270"/>
      <c r="D9" s="1270"/>
      <c r="E9" s="1270"/>
      <c r="F9" s="1270"/>
      <c r="G9" s="1270"/>
      <c r="H9" s="1270"/>
      <c r="I9" s="1270"/>
      <c r="J9" s="1270"/>
      <c r="K9" s="1270"/>
      <c r="L9" s="1270"/>
      <c r="M9" s="1270"/>
      <c r="N9" s="1270"/>
      <c r="O9" s="1270"/>
      <c r="P9" s="1270"/>
      <c r="Q9" s="1270"/>
      <c r="R9" s="1270"/>
      <c r="S9" s="439"/>
      <c r="T9" s="1270"/>
      <c r="U9" s="1270"/>
      <c r="V9" s="1270"/>
      <c r="W9" s="1270"/>
      <c r="X9" s="1270"/>
      <c r="Y9" s="1270"/>
      <c r="Z9" s="1270"/>
      <c r="AA9" s="1270"/>
      <c r="AB9" s="1270"/>
      <c r="AC9" s="1270"/>
      <c r="AD9" s="1270"/>
      <c r="AE9" s="1270"/>
      <c r="AF9" s="1270"/>
      <c r="AG9" s="1270"/>
      <c r="AH9" s="1270"/>
      <c r="AI9" s="440"/>
      <c r="AJ9" s="370"/>
      <c r="AM9" s="370"/>
      <c r="AN9" s="370"/>
      <c r="AO9" s="370"/>
      <c r="AP9" s="370"/>
    </row>
    <row r="10" spans="1:42" s="369" customFormat="1" ht="19.5" customHeight="1">
      <c r="A10" s="353"/>
      <c r="B10" s="439"/>
      <c r="C10" s="1676" t="s">
        <v>878</v>
      </c>
      <c r="D10" s="1676"/>
      <c r="E10" s="1676"/>
      <c r="F10" s="1691" t="str">
        <f>入力シート!$D$4&amp;入力シート!$E$4&amp;入力シート!$G$4&amp;入力シート!$I$4&amp;入力シート!$K$4&amp;入力シート!$O$4</f>
        <v>平成年度起工第号</v>
      </c>
      <c r="G10" s="1691"/>
      <c r="H10" s="1691"/>
      <c r="I10" s="1691"/>
      <c r="J10" s="1691"/>
      <c r="K10" s="1691"/>
      <c r="L10" s="1691"/>
      <c r="M10" s="1691"/>
      <c r="N10" s="1691"/>
      <c r="O10" s="1270"/>
      <c r="P10" s="1270"/>
      <c r="Q10" s="1270"/>
      <c r="R10" s="1270"/>
      <c r="S10" s="439"/>
      <c r="T10" s="1270"/>
      <c r="U10" s="1270"/>
      <c r="V10" s="1270"/>
      <c r="W10" s="1270"/>
      <c r="X10" s="1270"/>
      <c r="Y10" s="1270"/>
      <c r="Z10" s="1270"/>
      <c r="AA10" s="1270"/>
      <c r="AB10" s="1270"/>
      <c r="AC10" s="1270"/>
      <c r="AD10" s="1270"/>
      <c r="AE10" s="1270"/>
      <c r="AF10" s="1270"/>
      <c r="AG10" s="1270"/>
      <c r="AH10" s="1270"/>
      <c r="AI10" s="440"/>
      <c r="AJ10" s="370"/>
      <c r="AM10" s="370"/>
      <c r="AN10" s="370"/>
      <c r="AO10" s="370"/>
      <c r="AP10" s="370"/>
    </row>
    <row r="11" spans="1:42" s="369" customFormat="1" ht="19.5" customHeight="1">
      <c r="A11" s="353"/>
      <c r="B11" s="439"/>
      <c r="C11" s="1676" t="s">
        <v>879</v>
      </c>
      <c r="D11" s="1676"/>
      <c r="E11" s="1676"/>
      <c r="F11" s="1676" t="str">
        <f>入力シート!$D$5&amp;" "&amp;入力シート!$D$8&amp;" "&amp;入力シート!D7</f>
        <v xml:space="preserve">  </v>
      </c>
      <c r="G11" s="1676"/>
      <c r="H11" s="1676"/>
      <c r="I11" s="1676"/>
      <c r="J11" s="1676"/>
      <c r="K11" s="1676"/>
      <c r="L11" s="1676"/>
      <c r="M11" s="1676"/>
      <c r="N11" s="1676"/>
      <c r="O11" s="1270"/>
      <c r="P11" s="1270"/>
      <c r="Q11" s="1270"/>
      <c r="R11" s="1270"/>
      <c r="S11" s="439"/>
      <c r="T11" s="1270"/>
      <c r="U11" s="1270"/>
      <c r="V11" s="1270"/>
      <c r="W11" s="1270"/>
      <c r="X11" s="1270"/>
      <c r="Y11" s="1688" t="s">
        <v>502</v>
      </c>
      <c r="Z11" s="1689"/>
      <c r="AA11" s="1688" t="s">
        <v>874</v>
      </c>
      <c r="AB11" s="1690"/>
      <c r="AC11" s="1690"/>
      <c r="AD11" s="1689"/>
      <c r="AE11" s="1688" t="s">
        <v>873</v>
      </c>
      <c r="AF11" s="1689"/>
      <c r="AG11" s="1688" t="s">
        <v>875</v>
      </c>
      <c r="AH11" s="1689"/>
      <c r="AI11" s="440"/>
      <c r="AJ11" s="370"/>
      <c r="AM11" s="370"/>
      <c r="AN11" s="370"/>
      <c r="AO11" s="370"/>
      <c r="AP11" s="370"/>
    </row>
    <row r="12" spans="1:42" s="369" customFormat="1" ht="19.5" customHeight="1">
      <c r="A12" s="353"/>
      <c r="B12" s="439"/>
      <c r="C12" s="1676" t="s">
        <v>599</v>
      </c>
      <c r="D12" s="1676"/>
      <c r="E12" s="1676"/>
      <c r="F12" s="1676">
        <f>+入力シート!D6</f>
        <v>0</v>
      </c>
      <c r="G12" s="1676"/>
      <c r="H12" s="1676"/>
      <c r="I12" s="1676"/>
      <c r="J12" s="1676"/>
      <c r="K12" s="1676"/>
      <c r="L12" s="1676"/>
      <c r="M12" s="1676"/>
      <c r="N12" s="1676"/>
      <c r="O12" s="1270"/>
      <c r="P12" s="1270"/>
      <c r="Q12" s="1270"/>
      <c r="R12" s="1270"/>
      <c r="S12" s="439"/>
      <c r="T12" s="1270"/>
      <c r="U12" s="1270"/>
      <c r="V12" s="1270"/>
      <c r="W12" s="1270"/>
      <c r="X12" s="1270"/>
      <c r="Y12" s="439"/>
      <c r="Z12" s="440"/>
      <c r="AA12" s="439"/>
      <c r="AB12" s="1270"/>
      <c r="AC12" s="1270"/>
      <c r="AD12" s="440"/>
      <c r="AE12" s="439"/>
      <c r="AF12" s="440"/>
      <c r="AG12" s="1270"/>
      <c r="AH12" s="440"/>
      <c r="AI12" s="440"/>
      <c r="AJ12" s="370"/>
      <c r="AM12" s="370"/>
      <c r="AN12" s="370"/>
      <c r="AO12" s="370"/>
      <c r="AP12" s="370"/>
    </row>
    <row r="13" spans="1:42" s="369" customFormat="1" ht="19.5" customHeight="1">
      <c r="A13" s="353"/>
      <c r="B13" s="439"/>
      <c r="C13" s="1270"/>
      <c r="D13" s="1270"/>
      <c r="E13" s="1270"/>
      <c r="F13" s="1270"/>
      <c r="G13" s="1270"/>
      <c r="H13" s="1270"/>
      <c r="I13" s="1270"/>
      <c r="J13" s="1270"/>
      <c r="K13" s="1270"/>
      <c r="L13" s="1270"/>
      <c r="M13" s="1270"/>
      <c r="N13" s="1270"/>
      <c r="O13" s="1270"/>
      <c r="P13" s="1270"/>
      <c r="Q13" s="1270"/>
      <c r="R13" s="1270"/>
      <c r="S13" s="439"/>
      <c r="T13" s="1270"/>
      <c r="U13" s="1270"/>
      <c r="V13" s="1270"/>
      <c r="W13" s="1270"/>
      <c r="X13" s="1270"/>
      <c r="Y13" s="439"/>
      <c r="Z13" s="440"/>
      <c r="AA13" s="439"/>
      <c r="AB13" s="1270"/>
      <c r="AC13" s="1270"/>
      <c r="AD13" s="440"/>
      <c r="AE13" s="439"/>
      <c r="AF13" s="440"/>
      <c r="AG13" s="1270"/>
      <c r="AH13" s="440"/>
      <c r="AI13" s="440"/>
      <c r="AJ13" s="370"/>
      <c r="AM13" s="370"/>
      <c r="AN13" s="370"/>
      <c r="AO13" s="370"/>
      <c r="AP13" s="370"/>
    </row>
    <row r="14" spans="1:42" s="369" customFormat="1" ht="19.5" customHeight="1">
      <c r="A14" s="353"/>
      <c r="B14" s="439"/>
      <c r="C14" s="1270"/>
      <c r="D14" s="1270"/>
      <c r="E14" s="1270"/>
      <c r="F14" s="1270" t="s">
        <v>529</v>
      </c>
      <c r="G14" s="1270"/>
      <c r="H14" s="1677" t="str">
        <f>+"現場代理人　　"&amp;入力シート!D25</f>
        <v>現場代理人　　</v>
      </c>
      <c r="I14" s="1677"/>
      <c r="J14" s="1677"/>
      <c r="K14" s="1677"/>
      <c r="L14" s="1677"/>
      <c r="M14" s="1677"/>
      <c r="N14" s="1677"/>
      <c r="O14" s="1677"/>
      <c r="P14" s="1678"/>
      <c r="Q14" s="442" t="s">
        <v>98</v>
      </c>
      <c r="R14" s="1270"/>
      <c r="S14" s="439"/>
      <c r="T14" s="1270"/>
      <c r="U14" s="1270"/>
      <c r="V14" s="1270"/>
      <c r="W14" s="1270"/>
      <c r="X14" s="1270"/>
      <c r="Y14" s="443"/>
      <c r="Z14" s="444"/>
      <c r="AA14" s="443"/>
      <c r="AB14" s="445"/>
      <c r="AC14" s="445"/>
      <c r="AD14" s="444"/>
      <c r="AE14" s="443"/>
      <c r="AF14" s="444"/>
      <c r="AG14" s="445"/>
      <c r="AH14" s="1267"/>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0" t="s">
        <v>880</v>
      </c>
      <c r="C16" s="1661"/>
      <c r="D16" s="1661"/>
      <c r="E16" s="1662"/>
      <c r="F16" s="1660" t="s">
        <v>1541</v>
      </c>
      <c r="G16" s="1661"/>
      <c r="H16" s="1661"/>
      <c r="I16" s="1661"/>
      <c r="J16" s="1661"/>
      <c r="K16" s="1662"/>
      <c r="L16" s="1680" t="s">
        <v>422</v>
      </c>
      <c r="M16" s="1681"/>
      <c r="N16" s="1682"/>
      <c r="O16" s="1671" t="s">
        <v>421</v>
      </c>
      <c r="P16" s="1671"/>
      <c r="Q16" s="1671"/>
      <c r="R16" s="1671"/>
      <c r="S16" s="1679" t="s">
        <v>424</v>
      </c>
      <c r="T16" s="1679"/>
      <c r="U16" s="1679"/>
      <c r="V16" s="1679" t="s">
        <v>423</v>
      </c>
      <c r="W16" s="1679"/>
      <c r="X16" s="1679"/>
      <c r="Y16" s="1679"/>
      <c r="Z16" s="1674" t="s">
        <v>1542</v>
      </c>
      <c r="AA16" s="1655"/>
      <c r="AB16" s="1655"/>
      <c r="AC16" s="1658"/>
      <c r="AD16" s="1654" t="s">
        <v>1543</v>
      </c>
      <c r="AE16" s="1655"/>
      <c r="AF16" s="1655"/>
      <c r="AG16" s="1655"/>
      <c r="AH16" s="1655"/>
      <c r="AI16" s="1658"/>
      <c r="AJ16" s="370"/>
      <c r="AM16" s="370"/>
      <c r="AN16" s="370"/>
      <c r="AO16" s="370"/>
      <c r="AP16" s="370"/>
    </row>
    <row r="17" spans="1:42" s="369" customFormat="1" ht="21" customHeight="1">
      <c r="A17" s="353"/>
      <c r="B17" s="1663"/>
      <c r="C17" s="1664"/>
      <c r="D17" s="1664"/>
      <c r="E17" s="1665"/>
      <c r="F17" s="1663"/>
      <c r="G17" s="1664"/>
      <c r="H17" s="1664"/>
      <c r="I17" s="1664"/>
      <c r="J17" s="1664"/>
      <c r="K17" s="1665"/>
      <c r="L17" s="1683"/>
      <c r="M17" s="1684"/>
      <c r="N17" s="1685"/>
      <c r="O17" s="1671"/>
      <c r="P17" s="1671"/>
      <c r="Q17" s="1671"/>
      <c r="R17" s="1671"/>
      <c r="S17" s="1679"/>
      <c r="T17" s="1679"/>
      <c r="U17" s="1679"/>
      <c r="V17" s="1679"/>
      <c r="W17" s="1679"/>
      <c r="X17" s="1679"/>
      <c r="Y17" s="1679"/>
      <c r="Z17" s="1656"/>
      <c r="AA17" s="1657"/>
      <c r="AB17" s="1657"/>
      <c r="AC17" s="1659"/>
      <c r="AD17" s="1656"/>
      <c r="AE17" s="1657"/>
      <c r="AF17" s="1657"/>
      <c r="AG17" s="1657"/>
      <c r="AH17" s="1657"/>
      <c r="AI17" s="1659"/>
      <c r="AJ17" s="370"/>
      <c r="AM17" s="370"/>
      <c r="AN17" s="370"/>
      <c r="AO17" s="370"/>
      <c r="AP17" s="370"/>
    </row>
    <row r="18" spans="1:42" s="369" customFormat="1" ht="21" customHeight="1">
      <c r="A18" s="353"/>
      <c r="B18" s="1660"/>
      <c r="C18" s="1661"/>
      <c r="D18" s="1661"/>
      <c r="E18" s="1662"/>
      <c r="F18" s="1660"/>
      <c r="G18" s="1661"/>
      <c r="H18" s="1661"/>
      <c r="I18" s="1661"/>
      <c r="J18" s="1661"/>
      <c r="K18" s="1662"/>
      <c r="L18" s="1666" t="s">
        <v>885</v>
      </c>
      <c r="M18" s="1667"/>
      <c r="N18" s="1668"/>
      <c r="O18" s="1671"/>
      <c r="P18" s="1671"/>
      <c r="Q18" s="1671"/>
      <c r="R18" s="1671"/>
      <c r="S18" s="1672" t="s">
        <v>887</v>
      </c>
      <c r="T18" s="1673"/>
      <c r="U18" s="1673"/>
      <c r="V18" s="1671"/>
      <c r="W18" s="1671"/>
      <c r="X18" s="1671"/>
      <c r="Y18" s="1671"/>
      <c r="Z18" s="1660"/>
      <c r="AA18" s="1661"/>
      <c r="AB18" s="1661"/>
      <c r="AC18" s="1662"/>
      <c r="AD18" s="1674"/>
      <c r="AE18" s="1692"/>
      <c r="AF18" s="1692"/>
      <c r="AG18" s="1692"/>
      <c r="AH18" s="1692"/>
      <c r="AI18" s="1693"/>
      <c r="AJ18" s="370"/>
      <c r="AM18" s="370"/>
      <c r="AN18" s="370"/>
      <c r="AO18" s="370"/>
      <c r="AP18" s="370"/>
    </row>
    <row r="19" spans="1:42" s="369" customFormat="1" ht="21" customHeight="1">
      <c r="A19" s="353"/>
      <c r="B19" s="1663"/>
      <c r="C19" s="1664"/>
      <c r="D19" s="1664"/>
      <c r="E19" s="1665"/>
      <c r="F19" s="1663"/>
      <c r="G19" s="1664"/>
      <c r="H19" s="1664"/>
      <c r="I19" s="1664"/>
      <c r="J19" s="1664"/>
      <c r="K19" s="1665"/>
      <c r="L19" s="1669"/>
      <c r="M19" s="1669"/>
      <c r="N19" s="1670"/>
      <c r="O19" s="1671"/>
      <c r="P19" s="1671"/>
      <c r="Q19" s="1671"/>
      <c r="R19" s="1671"/>
      <c r="S19" s="1673"/>
      <c r="T19" s="1673"/>
      <c r="U19" s="1673"/>
      <c r="V19" s="1671"/>
      <c r="W19" s="1671"/>
      <c r="X19" s="1671"/>
      <c r="Y19" s="1671"/>
      <c r="Z19" s="1663"/>
      <c r="AA19" s="1664"/>
      <c r="AB19" s="1664"/>
      <c r="AC19" s="1665"/>
      <c r="AD19" s="1694"/>
      <c r="AE19" s="1695"/>
      <c r="AF19" s="1695"/>
      <c r="AG19" s="1695"/>
      <c r="AH19" s="1695"/>
      <c r="AI19" s="1696"/>
      <c r="AJ19" s="370"/>
      <c r="AM19" s="370"/>
      <c r="AN19" s="370"/>
      <c r="AO19" s="370"/>
      <c r="AP19" s="370"/>
    </row>
    <row r="20" spans="1:42" s="369" customFormat="1" ht="21" customHeight="1">
      <c r="A20" s="353"/>
      <c r="B20" s="1660"/>
      <c r="C20" s="1661"/>
      <c r="D20" s="1661"/>
      <c r="E20" s="1662"/>
      <c r="F20" s="1660"/>
      <c r="G20" s="1661"/>
      <c r="H20" s="1661"/>
      <c r="I20" s="1661"/>
      <c r="J20" s="1661"/>
      <c r="K20" s="1662"/>
      <c r="L20" s="1666" t="s">
        <v>885</v>
      </c>
      <c r="M20" s="1667"/>
      <c r="N20" s="1668"/>
      <c r="O20" s="1671"/>
      <c r="P20" s="1671"/>
      <c r="Q20" s="1671"/>
      <c r="R20" s="1671"/>
      <c r="S20" s="1672" t="s">
        <v>887</v>
      </c>
      <c r="T20" s="1673"/>
      <c r="U20" s="1673"/>
      <c r="V20" s="1671"/>
      <c r="W20" s="1671"/>
      <c r="X20" s="1671"/>
      <c r="Y20" s="1671"/>
      <c r="Z20" s="1660"/>
      <c r="AA20" s="1661"/>
      <c r="AB20" s="1661"/>
      <c r="AC20" s="1662"/>
      <c r="AD20" s="1674"/>
      <c r="AE20" s="1692"/>
      <c r="AF20" s="1692"/>
      <c r="AG20" s="1692"/>
      <c r="AH20" s="1692"/>
      <c r="AI20" s="1693"/>
      <c r="AJ20" s="370"/>
      <c r="AM20" s="370"/>
      <c r="AN20" s="370"/>
      <c r="AO20" s="370"/>
      <c r="AP20" s="370"/>
    </row>
    <row r="21" spans="1:42" s="369" customFormat="1" ht="21" customHeight="1">
      <c r="A21" s="353"/>
      <c r="B21" s="1663"/>
      <c r="C21" s="1664"/>
      <c r="D21" s="1664"/>
      <c r="E21" s="1665"/>
      <c r="F21" s="1663"/>
      <c r="G21" s="1664"/>
      <c r="H21" s="1664"/>
      <c r="I21" s="1664"/>
      <c r="J21" s="1664"/>
      <c r="K21" s="1665"/>
      <c r="L21" s="1669"/>
      <c r="M21" s="1669"/>
      <c r="N21" s="1670"/>
      <c r="O21" s="1671"/>
      <c r="P21" s="1671"/>
      <c r="Q21" s="1671"/>
      <c r="R21" s="1671"/>
      <c r="S21" s="1673"/>
      <c r="T21" s="1673"/>
      <c r="U21" s="1673"/>
      <c r="V21" s="1671"/>
      <c r="W21" s="1671"/>
      <c r="X21" s="1671"/>
      <c r="Y21" s="1671"/>
      <c r="Z21" s="1663"/>
      <c r="AA21" s="1664"/>
      <c r="AB21" s="1664"/>
      <c r="AC21" s="1665"/>
      <c r="AD21" s="1694"/>
      <c r="AE21" s="1695"/>
      <c r="AF21" s="1695"/>
      <c r="AG21" s="1695"/>
      <c r="AH21" s="1695"/>
      <c r="AI21" s="1696"/>
      <c r="AJ21" s="370"/>
      <c r="AM21" s="370"/>
      <c r="AN21" s="370"/>
      <c r="AO21" s="370"/>
      <c r="AP21" s="370"/>
    </row>
    <row r="22" spans="1:42" s="369" customFormat="1" ht="21" customHeight="1">
      <c r="A22" s="353"/>
      <c r="B22" s="1660"/>
      <c r="C22" s="1661"/>
      <c r="D22" s="1661"/>
      <c r="E22" s="1662"/>
      <c r="F22" s="1660"/>
      <c r="G22" s="1661"/>
      <c r="H22" s="1661"/>
      <c r="I22" s="1661"/>
      <c r="J22" s="1661"/>
      <c r="K22" s="1662"/>
      <c r="L22" s="1666" t="s">
        <v>885</v>
      </c>
      <c r="M22" s="1667"/>
      <c r="N22" s="1668"/>
      <c r="O22" s="1671"/>
      <c r="P22" s="1671"/>
      <c r="Q22" s="1671"/>
      <c r="R22" s="1671"/>
      <c r="S22" s="1672" t="s">
        <v>887</v>
      </c>
      <c r="T22" s="1673"/>
      <c r="U22" s="1673"/>
      <c r="V22" s="1671"/>
      <c r="W22" s="1671"/>
      <c r="X22" s="1671"/>
      <c r="Y22" s="1671"/>
      <c r="Z22" s="1660"/>
      <c r="AA22" s="1661"/>
      <c r="AB22" s="1661"/>
      <c r="AC22" s="1662"/>
      <c r="AD22" s="1674"/>
      <c r="AE22" s="1692"/>
      <c r="AF22" s="1692"/>
      <c r="AG22" s="1692"/>
      <c r="AH22" s="1692"/>
      <c r="AI22" s="1693"/>
      <c r="AJ22" s="370"/>
      <c r="AM22" s="370"/>
      <c r="AN22" s="370"/>
      <c r="AO22" s="370"/>
      <c r="AP22" s="370"/>
    </row>
    <row r="23" spans="1:42" s="369" customFormat="1" ht="21" customHeight="1">
      <c r="A23" s="353"/>
      <c r="B23" s="1663"/>
      <c r="C23" s="1664"/>
      <c r="D23" s="1664"/>
      <c r="E23" s="1665"/>
      <c r="F23" s="1663"/>
      <c r="G23" s="1664"/>
      <c r="H23" s="1664"/>
      <c r="I23" s="1664"/>
      <c r="J23" s="1664"/>
      <c r="K23" s="1665"/>
      <c r="L23" s="1669"/>
      <c r="M23" s="1669"/>
      <c r="N23" s="1670"/>
      <c r="O23" s="1671"/>
      <c r="P23" s="1671"/>
      <c r="Q23" s="1671"/>
      <c r="R23" s="1671"/>
      <c r="S23" s="1673"/>
      <c r="T23" s="1673"/>
      <c r="U23" s="1673"/>
      <c r="V23" s="1671"/>
      <c r="W23" s="1671"/>
      <c r="X23" s="1671"/>
      <c r="Y23" s="1671"/>
      <c r="Z23" s="1663"/>
      <c r="AA23" s="1664"/>
      <c r="AB23" s="1664"/>
      <c r="AC23" s="1665"/>
      <c r="AD23" s="1694"/>
      <c r="AE23" s="1695"/>
      <c r="AF23" s="1695"/>
      <c r="AG23" s="1695"/>
      <c r="AH23" s="1695"/>
      <c r="AI23" s="1696"/>
      <c r="AJ23" s="370"/>
      <c r="AM23" s="370"/>
      <c r="AN23" s="370"/>
      <c r="AO23" s="370"/>
      <c r="AP23" s="370"/>
    </row>
    <row r="24" spans="1:42" s="369" customFormat="1" ht="21" customHeight="1">
      <c r="A24" s="353"/>
      <c r="B24" s="1660"/>
      <c r="C24" s="1661"/>
      <c r="D24" s="1661"/>
      <c r="E24" s="1662"/>
      <c r="F24" s="1660"/>
      <c r="G24" s="1661"/>
      <c r="H24" s="1661"/>
      <c r="I24" s="1661"/>
      <c r="J24" s="1661"/>
      <c r="K24" s="1662"/>
      <c r="L24" s="1666" t="s">
        <v>885</v>
      </c>
      <c r="M24" s="1667"/>
      <c r="N24" s="1668"/>
      <c r="O24" s="1671"/>
      <c r="P24" s="1671"/>
      <c r="Q24" s="1671"/>
      <c r="R24" s="1671"/>
      <c r="S24" s="1672" t="s">
        <v>887</v>
      </c>
      <c r="T24" s="1673"/>
      <c r="U24" s="1673"/>
      <c r="V24" s="1671"/>
      <c r="W24" s="1671"/>
      <c r="X24" s="1671"/>
      <c r="Y24" s="1671"/>
      <c r="Z24" s="1660"/>
      <c r="AA24" s="1661"/>
      <c r="AB24" s="1661"/>
      <c r="AC24" s="1662"/>
      <c r="AD24" s="1674"/>
      <c r="AE24" s="1692"/>
      <c r="AF24" s="1692"/>
      <c r="AG24" s="1692"/>
      <c r="AH24" s="1692"/>
      <c r="AI24" s="1693"/>
      <c r="AJ24" s="370"/>
      <c r="AM24" s="370"/>
      <c r="AN24" s="370"/>
      <c r="AO24" s="370"/>
      <c r="AP24" s="370"/>
    </row>
    <row r="25" spans="1:42" s="369" customFormat="1" ht="21" customHeight="1">
      <c r="A25" s="353"/>
      <c r="B25" s="1663"/>
      <c r="C25" s="1664"/>
      <c r="D25" s="1664"/>
      <c r="E25" s="1665"/>
      <c r="F25" s="1663"/>
      <c r="G25" s="1664"/>
      <c r="H25" s="1664"/>
      <c r="I25" s="1664"/>
      <c r="J25" s="1664"/>
      <c r="K25" s="1665"/>
      <c r="L25" s="1669"/>
      <c r="M25" s="1669"/>
      <c r="N25" s="1670"/>
      <c r="O25" s="1671"/>
      <c r="P25" s="1671"/>
      <c r="Q25" s="1671"/>
      <c r="R25" s="1671"/>
      <c r="S25" s="1673"/>
      <c r="T25" s="1673"/>
      <c r="U25" s="1673"/>
      <c r="V25" s="1671"/>
      <c r="W25" s="1671"/>
      <c r="X25" s="1671"/>
      <c r="Y25" s="1671"/>
      <c r="Z25" s="1663"/>
      <c r="AA25" s="1664"/>
      <c r="AB25" s="1664"/>
      <c r="AC25" s="1665"/>
      <c r="AD25" s="1694"/>
      <c r="AE25" s="1695"/>
      <c r="AF25" s="1695"/>
      <c r="AG25" s="1695"/>
      <c r="AH25" s="1695"/>
      <c r="AI25" s="1696"/>
      <c r="AJ25" s="370"/>
      <c r="AM25" s="370"/>
      <c r="AN25" s="370"/>
      <c r="AO25" s="370"/>
      <c r="AP25" s="370"/>
    </row>
    <row r="26" spans="1:42" s="369" customFormat="1" ht="21" customHeight="1">
      <c r="A26" s="353"/>
      <c r="B26" s="1660"/>
      <c r="C26" s="1661"/>
      <c r="D26" s="1661"/>
      <c r="E26" s="1662"/>
      <c r="F26" s="1700"/>
      <c r="G26" s="1701"/>
      <c r="H26" s="1701"/>
      <c r="I26" s="1701"/>
      <c r="J26" s="1701"/>
      <c r="K26" s="1702"/>
      <c r="L26" s="1666" t="s">
        <v>885</v>
      </c>
      <c r="M26" s="1667"/>
      <c r="N26" s="1668"/>
      <c r="O26" s="1671"/>
      <c r="P26" s="1671"/>
      <c r="Q26" s="1671"/>
      <c r="R26" s="1671"/>
      <c r="S26" s="1672" t="s">
        <v>887</v>
      </c>
      <c r="T26" s="1673"/>
      <c r="U26" s="1673"/>
      <c r="V26" s="1671"/>
      <c r="W26" s="1671"/>
      <c r="X26" s="1671"/>
      <c r="Y26" s="1671"/>
      <c r="Z26" s="1660"/>
      <c r="AA26" s="1661"/>
      <c r="AB26" s="1661"/>
      <c r="AC26" s="1662"/>
      <c r="AD26" s="1674"/>
      <c r="AE26" s="1692"/>
      <c r="AF26" s="1692"/>
      <c r="AG26" s="1692"/>
      <c r="AH26" s="1692"/>
      <c r="AI26" s="1693"/>
      <c r="AJ26" s="370"/>
      <c r="AM26" s="370"/>
      <c r="AN26" s="370"/>
      <c r="AO26" s="370"/>
      <c r="AP26" s="370"/>
    </row>
    <row r="27" spans="1:42" s="369" customFormat="1" ht="21" customHeight="1">
      <c r="A27" s="353"/>
      <c r="B27" s="1663"/>
      <c r="C27" s="1664"/>
      <c r="D27" s="1664"/>
      <c r="E27" s="1665"/>
      <c r="F27" s="1703"/>
      <c r="G27" s="1704"/>
      <c r="H27" s="1704"/>
      <c r="I27" s="1704"/>
      <c r="J27" s="1704"/>
      <c r="K27" s="1705"/>
      <c r="L27" s="1669"/>
      <c r="M27" s="1669"/>
      <c r="N27" s="1670"/>
      <c r="O27" s="1671"/>
      <c r="P27" s="1671"/>
      <c r="Q27" s="1671"/>
      <c r="R27" s="1671"/>
      <c r="S27" s="1673"/>
      <c r="T27" s="1673"/>
      <c r="U27" s="1673"/>
      <c r="V27" s="1671"/>
      <c r="W27" s="1671"/>
      <c r="X27" s="1671"/>
      <c r="Y27" s="1671"/>
      <c r="Z27" s="1663"/>
      <c r="AA27" s="1664"/>
      <c r="AB27" s="1664"/>
      <c r="AC27" s="1665"/>
      <c r="AD27" s="1694"/>
      <c r="AE27" s="1695"/>
      <c r="AF27" s="1695"/>
      <c r="AG27" s="1695"/>
      <c r="AH27" s="1695"/>
      <c r="AI27" s="1696"/>
      <c r="AJ27" s="370"/>
      <c r="AM27" s="370"/>
      <c r="AN27" s="370"/>
      <c r="AO27" s="370"/>
      <c r="AP27" s="370"/>
    </row>
    <row r="28" spans="1:42" s="369" customFormat="1" ht="21" customHeight="1">
      <c r="A28" s="353"/>
      <c r="B28" s="1660"/>
      <c r="C28" s="1661"/>
      <c r="D28" s="1661"/>
      <c r="E28" s="1662"/>
      <c r="F28" s="1660"/>
      <c r="G28" s="1661"/>
      <c r="H28" s="1661"/>
      <c r="I28" s="1661"/>
      <c r="J28" s="1661"/>
      <c r="K28" s="1662"/>
      <c r="L28" s="1666" t="s">
        <v>885</v>
      </c>
      <c r="M28" s="1667"/>
      <c r="N28" s="1668"/>
      <c r="O28" s="1671"/>
      <c r="P28" s="1671"/>
      <c r="Q28" s="1671"/>
      <c r="R28" s="1671"/>
      <c r="S28" s="1672" t="s">
        <v>887</v>
      </c>
      <c r="T28" s="1673"/>
      <c r="U28" s="1673"/>
      <c r="V28" s="1671"/>
      <c r="W28" s="1671"/>
      <c r="X28" s="1671"/>
      <c r="Y28" s="1671"/>
      <c r="Z28" s="1660"/>
      <c r="AA28" s="1661"/>
      <c r="AB28" s="1661"/>
      <c r="AC28" s="1662"/>
      <c r="AD28" s="1674"/>
      <c r="AE28" s="1692"/>
      <c r="AF28" s="1692"/>
      <c r="AG28" s="1692"/>
      <c r="AH28" s="1692"/>
      <c r="AI28" s="1693"/>
      <c r="AJ28" s="370"/>
      <c r="AM28" s="370"/>
      <c r="AN28" s="370"/>
      <c r="AO28" s="370"/>
      <c r="AP28" s="370"/>
    </row>
    <row r="29" spans="1:42" s="369" customFormat="1" ht="21" customHeight="1">
      <c r="A29" s="353"/>
      <c r="B29" s="1663"/>
      <c r="C29" s="1664"/>
      <c r="D29" s="1664"/>
      <c r="E29" s="1665"/>
      <c r="F29" s="1663"/>
      <c r="G29" s="1664"/>
      <c r="H29" s="1664"/>
      <c r="I29" s="1664"/>
      <c r="J29" s="1664"/>
      <c r="K29" s="1665"/>
      <c r="L29" s="1669"/>
      <c r="M29" s="1669"/>
      <c r="N29" s="1670"/>
      <c r="O29" s="1671"/>
      <c r="P29" s="1671"/>
      <c r="Q29" s="1671"/>
      <c r="R29" s="1671"/>
      <c r="S29" s="1673"/>
      <c r="T29" s="1673"/>
      <c r="U29" s="1673"/>
      <c r="V29" s="1671"/>
      <c r="W29" s="1671"/>
      <c r="X29" s="1671"/>
      <c r="Y29" s="1671"/>
      <c r="Z29" s="1663"/>
      <c r="AA29" s="1664"/>
      <c r="AB29" s="1664"/>
      <c r="AC29" s="1665"/>
      <c r="AD29" s="1694"/>
      <c r="AE29" s="1695"/>
      <c r="AF29" s="1695"/>
      <c r="AG29" s="1695"/>
      <c r="AH29" s="1695"/>
      <c r="AI29" s="1696"/>
      <c r="AJ29" s="370"/>
      <c r="AM29" s="370"/>
      <c r="AN29" s="370"/>
      <c r="AO29" s="370"/>
      <c r="AP29" s="370"/>
    </row>
    <row r="30" spans="1:42" s="369" customFormat="1" ht="21" customHeight="1">
      <c r="A30" s="353"/>
      <c r="B30" s="1660"/>
      <c r="C30" s="1661"/>
      <c r="D30" s="1661"/>
      <c r="E30" s="1662"/>
      <c r="F30" s="1660"/>
      <c r="G30" s="1661"/>
      <c r="H30" s="1661"/>
      <c r="I30" s="1661"/>
      <c r="J30" s="1661"/>
      <c r="K30" s="1662"/>
      <c r="L30" s="1666" t="s">
        <v>885</v>
      </c>
      <c r="M30" s="1667"/>
      <c r="N30" s="1668"/>
      <c r="O30" s="1671"/>
      <c r="P30" s="1671"/>
      <c r="Q30" s="1671"/>
      <c r="R30" s="1671"/>
      <c r="S30" s="1672" t="s">
        <v>887</v>
      </c>
      <c r="T30" s="1673"/>
      <c r="U30" s="1673"/>
      <c r="V30" s="1671"/>
      <c r="W30" s="1671"/>
      <c r="X30" s="1671"/>
      <c r="Y30" s="1671"/>
      <c r="Z30" s="1660"/>
      <c r="AA30" s="1661"/>
      <c r="AB30" s="1661"/>
      <c r="AC30" s="1662"/>
      <c r="AD30" s="1674"/>
      <c r="AE30" s="1692"/>
      <c r="AF30" s="1692"/>
      <c r="AG30" s="1692"/>
      <c r="AH30" s="1692"/>
      <c r="AI30" s="1693"/>
      <c r="AJ30" s="370"/>
      <c r="AM30" s="370"/>
      <c r="AN30" s="370"/>
      <c r="AO30" s="370"/>
      <c r="AP30" s="370"/>
    </row>
    <row r="31" spans="1:42" s="369" customFormat="1" ht="21" customHeight="1">
      <c r="A31" s="353"/>
      <c r="B31" s="1663"/>
      <c r="C31" s="1664"/>
      <c r="D31" s="1664"/>
      <c r="E31" s="1665"/>
      <c r="F31" s="1663"/>
      <c r="G31" s="1664"/>
      <c r="H31" s="1664"/>
      <c r="I31" s="1664"/>
      <c r="J31" s="1664"/>
      <c r="K31" s="1665"/>
      <c r="L31" s="1669"/>
      <c r="M31" s="1669"/>
      <c r="N31" s="1670"/>
      <c r="O31" s="1671"/>
      <c r="P31" s="1671"/>
      <c r="Q31" s="1671"/>
      <c r="R31" s="1671"/>
      <c r="S31" s="1673"/>
      <c r="T31" s="1673"/>
      <c r="U31" s="1673"/>
      <c r="V31" s="1671"/>
      <c r="W31" s="1671"/>
      <c r="X31" s="1671"/>
      <c r="Y31" s="1671"/>
      <c r="Z31" s="1663"/>
      <c r="AA31" s="1664"/>
      <c r="AB31" s="1664"/>
      <c r="AC31" s="1665"/>
      <c r="AD31" s="1694"/>
      <c r="AE31" s="1695"/>
      <c r="AF31" s="1695"/>
      <c r="AG31" s="1695"/>
      <c r="AH31" s="1695"/>
      <c r="AI31" s="1696"/>
      <c r="AJ31" s="370"/>
      <c r="AM31" s="370"/>
      <c r="AN31" s="370"/>
      <c r="AO31" s="370"/>
      <c r="AP31" s="370"/>
    </row>
    <row r="32" spans="1:42" s="369" customFormat="1" ht="21" customHeight="1">
      <c r="A32" s="353"/>
      <c r="B32" s="1660"/>
      <c r="C32" s="1661"/>
      <c r="D32" s="1661"/>
      <c r="E32" s="1662"/>
      <c r="F32" s="1660"/>
      <c r="G32" s="1661"/>
      <c r="H32" s="1661"/>
      <c r="I32" s="1661"/>
      <c r="J32" s="1661"/>
      <c r="K32" s="1662"/>
      <c r="L32" s="1666" t="s">
        <v>885</v>
      </c>
      <c r="M32" s="1667"/>
      <c r="N32" s="1668"/>
      <c r="O32" s="1671"/>
      <c r="P32" s="1671"/>
      <c r="Q32" s="1671"/>
      <c r="R32" s="1671"/>
      <c r="S32" s="1672" t="s">
        <v>887</v>
      </c>
      <c r="T32" s="1673"/>
      <c r="U32" s="1673"/>
      <c r="V32" s="1671"/>
      <c r="W32" s="1671"/>
      <c r="X32" s="1671"/>
      <c r="Y32" s="1671"/>
      <c r="Z32" s="1660"/>
      <c r="AA32" s="1661"/>
      <c r="AB32" s="1661"/>
      <c r="AC32" s="1662"/>
      <c r="AD32" s="1674"/>
      <c r="AE32" s="1692"/>
      <c r="AF32" s="1692"/>
      <c r="AG32" s="1692"/>
      <c r="AH32" s="1692"/>
      <c r="AI32" s="1693"/>
      <c r="AJ32" s="370"/>
      <c r="AM32" s="370"/>
      <c r="AN32" s="370"/>
      <c r="AO32" s="370"/>
      <c r="AP32" s="370"/>
    </row>
    <row r="33" spans="1:42" s="369" customFormat="1" ht="21" customHeight="1">
      <c r="A33" s="353"/>
      <c r="B33" s="1663"/>
      <c r="C33" s="1664"/>
      <c r="D33" s="1664"/>
      <c r="E33" s="1665"/>
      <c r="F33" s="1663"/>
      <c r="G33" s="1664"/>
      <c r="H33" s="1664"/>
      <c r="I33" s="1664"/>
      <c r="J33" s="1664"/>
      <c r="K33" s="1665"/>
      <c r="L33" s="1669"/>
      <c r="M33" s="1669"/>
      <c r="N33" s="1670"/>
      <c r="O33" s="1671"/>
      <c r="P33" s="1671"/>
      <c r="Q33" s="1671"/>
      <c r="R33" s="1671"/>
      <c r="S33" s="1673"/>
      <c r="T33" s="1673"/>
      <c r="U33" s="1673"/>
      <c r="V33" s="1671"/>
      <c r="W33" s="1671"/>
      <c r="X33" s="1671"/>
      <c r="Y33" s="1671"/>
      <c r="Z33" s="1663"/>
      <c r="AA33" s="1664"/>
      <c r="AB33" s="1664"/>
      <c r="AC33" s="1665"/>
      <c r="AD33" s="1694"/>
      <c r="AE33" s="1695"/>
      <c r="AF33" s="1695"/>
      <c r="AG33" s="1695"/>
      <c r="AH33" s="1695"/>
      <c r="AI33" s="1696"/>
      <c r="AJ33" s="370"/>
      <c r="AM33" s="370"/>
      <c r="AN33" s="370"/>
      <c r="AO33" s="370"/>
      <c r="AP33" s="370"/>
    </row>
    <row r="34" spans="1:42" s="369" customFormat="1" ht="21" customHeight="1">
      <c r="A34" s="353"/>
      <c r="B34" s="1270"/>
      <c r="C34" s="1270"/>
      <c r="D34" s="1270"/>
      <c r="E34" s="1270"/>
      <c r="F34" s="1270"/>
      <c r="G34" s="1270"/>
      <c r="H34" s="1270"/>
      <c r="I34" s="1270"/>
      <c r="J34" s="1270"/>
      <c r="K34" s="1270"/>
      <c r="L34" s="1272"/>
      <c r="M34" s="1273"/>
      <c r="N34" s="1273"/>
      <c r="O34" s="1270"/>
      <c r="P34" s="1270"/>
      <c r="Q34" s="1270"/>
      <c r="R34" s="1270"/>
      <c r="S34" s="1699" t="s">
        <v>1544</v>
      </c>
      <c r="T34" s="1699"/>
      <c r="U34" s="1699"/>
      <c r="V34" s="1699"/>
      <c r="W34" s="1699"/>
      <c r="X34" s="1699"/>
      <c r="Y34" s="1699"/>
      <c r="Z34" s="1699"/>
      <c r="AA34" s="1699"/>
      <c r="AB34" s="1699"/>
      <c r="AC34" s="1699"/>
      <c r="AD34" s="1699"/>
      <c r="AE34" s="1699"/>
      <c r="AF34" s="1699"/>
      <c r="AG34" s="1699"/>
      <c r="AH34" s="1699"/>
      <c r="AI34" s="1699"/>
      <c r="AJ34" s="370"/>
      <c r="AM34" s="370"/>
      <c r="AN34" s="370"/>
      <c r="AO34" s="370"/>
      <c r="AP34" s="370"/>
    </row>
    <row r="35" spans="1:42" s="369" customFormat="1" ht="21" customHeight="1">
      <c r="A35" s="353"/>
      <c r="B35" s="1270"/>
      <c r="C35" s="1270"/>
      <c r="D35" s="1270"/>
      <c r="E35" s="1270"/>
      <c r="F35" s="1270"/>
      <c r="G35" s="1270"/>
      <c r="H35" s="1270"/>
      <c r="I35" s="1270"/>
      <c r="J35" s="1270"/>
      <c r="K35" s="1270"/>
      <c r="L35" s="1273"/>
      <c r="M35" s="1273"/>
      <c r="N35" s="1273"/>
      <c r="O35" s="1270"/>
      <c r="P35" s="1270"/>
      <c r="Q35" s="1270"/>
      <c r="R35" s="1270"/>
      <c r="S35" s="1273" t="s">
        <v>1545</v>
      </c>
      <c r="T35" s="1273"/>
      <c r="U35" s="1273"/>
      <c r="V35" s="1270"/>
      <c r="W35" s="1270"/>
      <c r="X35" s="1270"/>
      <c r="Y35" s="1270"/>
      <c r="Z35" s="1268"/>
      <c r="AA35" s="1270"/>
      <c r="AB35" s="1270"/>
      <c r="AC35" s="1270"/>
      <c r="AD35" s="1274"/>
      <c r="AE35" s="1274"/>
      <c r="AF35" s="1274"/>
      <c r="AG35" s="1274"/>
      <c r="AH35" s="1274"/>
      <c r="AI35" s="1274"/>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91">
    <mergeCell ref="U4:AC4"/>
    <mergeCell ref="A1:A3"/>
    <mergeCell ref="B1:C1"/>
    <mergeCell ref="AG1:AI1"/>
    <mergeCell ref="B2:R2"/>
    <mergeCell ref="S2:AI2"/>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55" bestFit="1" customWidth="1"/>
    <col min="2" max="2" width="1.625" style="374" customWidth="1"/>
    <col min="3" max="31" width="3.125" style="374" customWidth="1"/>
    <col min="32" max="32" width="1.625" style="374" customWidth="1"/>
    <col min="33" max="16384" width="8.875" style="374"/>
  </cols>
  <sheetData>
    <row r="1" spans="1:32" s="373" customFormat="1" ht="18" customHeight="1">
      <c r="A1" s="1506" t="s">
        <v>1191</v>
      </c>
      <c r="B1" s="128"/>
      <c r="C1" s="448"/>
      <c r="D1" s="137"/>
      <c r="E1" s="137"/>
      <c r="F1" s="137"/>
      <c r="G1" s="137"/>
      <c r="H1" s="137"/>
      <c r="I1" s="137"/>
      <c r="J1" s="137"/>
      <c r="K1" s="137"/>
      <c r="L1" s="137"/>
      <c r="M1" s="137"/>
      <c r="N1" s="137"/>
      <c r="O1" s="137"/>
      <c r="P1" s="137"/>
      <c r="Q1" s="137"/>
      <c r="R1" s="137"/>
      <c r="S1" s="387"/>
      <c r="T1" s="137"/>
      <c r="U1" s="449"/>
      <c r="V1" s="449"/>
      <c r="W1" s="449"/>
      <c r="X1" s="449"/>
      <c r="Y1" s="449"/>
      <c r="Z1" s="449"/>
      <c r="AA1" s="449"/>
      <c r="AB1" s="449"/>
      <c r="AC1" s="449"/>
      <c r="AD1" s="449"/>
      <c r="AE1" s="137"/>
      <c r="AF1" s="128"/>
    </row>
    <row r="2" spans="1:32" s="373" customFormat="1" ht="18" customHeight="1">
      <c r="A2" s="1506"/>
      <c r="B2" s="1715" t="s">
        <v>327</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c r="AB2" s="1715"/>
      <c r="AC2" s="1715"/>
      <c r="AD2" s="1715"/>
      <c r="AE2" s="1715"/>
      <c r="AF2" s="1715"/>
    </row>
    <row r="3" spans="1:32" ht="18" customHeight="1">
      <c r="A3" s="1506"/>
      <c r="B3" s="127"/>
      <c r="C3" s="351"/>
      <c r="D3" s="351"/>
      <c r="E3" s="351"/>
      <c r="F3" s="351"/>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73"/>
      <c r="B4" s="127"/>
      <c r="C4" s="450" t="s">
        <v>328</v>
      </c>
      <c r="D4" s="127" t="s">
        <v>329</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73"/>
      <c r="B5" s="127"/>
      <c r="C5" s="127"/>
      <c r="D5" s="127"/>
      <c r="E5" s="127"/>
      <c r="F5" s="127"/>
      <c r="G5" s="127"/>
      <c r="H5" s="127"/>
      <c r="I5" s="127"/>
      <c r="J5" s="127"/>
      <c r="K5" s="127"/>
      <c r="L5" s="127"/>
      <c r="M5" s="127"/>
      <c r="N5" s="127"/>
      <c r="O5" s="127"/>
      <c r="P5" s="127"/>
      <c r="Q5" s="127"/>
      <c r="R5" s="127"/>
      <c r="S5" s="127"/>
      <c r="T5" s="1714" t="s">
        <v>330</v>
      </c>
      <c r="U5" s="1714"/>
      <c r="V5" s="1714"/>
      <c r="W5" s="1714"/>
      <c r="X5" s="1714"/>
      <c r="Y5" s="1714"/>
      <c r="Z5" s="1714"/>
      <c r="AA5" s="1714"/>
      <c r="AB5" s="1714"/>
      <c r="AC5" s="1706"/>
      <c r="AD5" s="1706"/>
      <c r="AE5" s="1706"/>
      <c r="AF5" s="127"/>
    </row>
    <row r="6" spans="1:32" ht="18" customHeight="1">
      <c r="A6" s="373"/>
      <c r="B6" s="127"/>
      <c r="C6" s="127"/>
      <c r="D6" s="127"/>
      <c r="E6" s="127"/>
      <c r="F6" s="127"/>
      <c r="G6" s="127"/>
      <c r="H6" s="127"/>
      <c r="I6" s="127"/>
      <c r="J6" s="127"/>
      <c r="K6" s="127"/>
      <c r="L6" s="127"/>
      <c r="M6" s="127"/>
      <c r="N6" s="127"/>
      <c r="O6" s="127"/>
      <c r="P6" s="127"/>
      <c r="Q6" s="127"/>
      <c r="R6" s="127"/>
      <c r="S6" s="127"/>
      <c r="T6" s="1714"/>
      <c r="U6" s="1714"/>
      <c r="V6" s="1714"/>
      <c r="W6" s="1714"/>
      <c r="X6" s="1714"/>
      <c r="Y6" s="1714"/>
      <c r="Z6" s="1714"/>
      <c r="AA6" s="1714"/>
      <c r="AB6" s="1714"/>
      <c r="AC6" s="1706"/>
      <c r="AD6" s="1706"/>
      <c r="AE6" s="1706"/>
      <c r="AF6" s="127"/>
    </row>
    <row r="7" spans="1:32" ht="18" customHeight="1">
      <c r="A7" s="373"/>
      <c r="B7" s="127"/>
      <c r="C7" s="127"/>
      <c r="D7" s="127"/>
      <c r="E7" s="127"/>
      <c r="F7" s="127"/>
      <c r="G7" s="127"/>
      <c r="H7" s="127"/>
      <c r="I7" s="127"/>
      <c r="J7" s="127"/>
      <c r="K7" s="127"/>
      <c r="L7" s="127"/>
      <c r="M7" s="127"/>
      <c r="N7" s="127"/>
      <c r="O7" s="127"/>
      <c r="P7" s="127"/>
      <c r="Q7" s="127"/>
      <c r="R7" s="127"/>
      <c r="S7" s="127"/>
      <c r="T7" s="1714" t="s">
        <v>331</v>
      </c>
      <c r="U7" s="1714"/>
      <c r="V7" s="1714"/>
      <c r="W7" s="1714"/>
      <c r="X7" s="1714"/>
      <c r="Y7" s="1714"/>
      <c r="Z7" s="1714"/>
      <c r="AA7" s="1714"/>
      <c r="AB7" s="1714"/>
      <c r="AC7" s="1706"/>
      <c r="AD7" s="1706"/>
      <c r="AE7" s="1706"/>
      <c r="AF7" s="127"/>
    </row>
    <row r="8" spans="1:32" ht="18" customHeight="1">
      <c r="A8" s="373"/>
      <c r="B8" s="127"/>
      <c r="C8" s="127"/>
      <c r="D8" s="127"/>
      <c r="E8" s="127"/>
      <c r="F8" s="127"/>
      <c r="G8" s="127"/>
      <c r="H8" s="127"/>
      <c r="I8" s="127"/>
      <c r="J8" s="127"/>
      <c r="K8" s="127"/>
      <c r="L8" s="127"/>
      <c r="M8" s="127"/>
      <c r="N8" s="127"/>
      <c r="O8" s="127"/>
      <c r="P8" s="127"/>
      <c r="Q8" s="127"/>
      <c r="R8" s="127"/>
      <c r="S8" s="127"/>
      <c r="T8" s="1714"/>
      <c r="U8" s="1714"/>
      <c r="V8" s="1714"/>
      <c r="W8" s="1714"/>
      <c r="X8" s="1714"/>
      <c r="Y8" s="1714"/>
      <c r="Z8" s="1714"/>
      <c r="AA8" s="1714"/>
      <c r="AB8" s="1714"/>
      <c r="AC8" s="1706"/>
      <c r="AD8" s="1706"/>
      <c r="AE8" s="1706"/>
      <c r="AF8" s="127"/>
    </row>
    <row r="9" spans="1:32" ht="18" customHeight="1">
      <c r="A9" s="373"/>
      <c r="B9" s="127"/>
      <c r="C9" s="127"/>
      <c r="D9" s="127"/>
      <c r="E9" s="127"/>
      <c r="F9" s="127"/>
      <c r="G9" s="127"/>
      <c r="H9" s="127"/>
      <c r="I9" s="127"/>
      <c r="J9" s="127"/>
      <c r="K9" s="127"/>
      <c r="L9" s="127"/>
      <c r="M9" s="127"/>
      <c r="N9" s="127"/>
      <c r="O9" s="127"/>
      <c r="P9" s="127"/>
      <c r="Q9" s="127"/>
      <c r="R9" s="127"/>
      <c r="S9" s="127"/>
      <c r="T9" s="1714" t="s">
        <v>332</v>
      </c>
      <c r="U9" s="1714"/>
      <c r="V9" s="1714"/>
      <c r="W9" s="1714"/>
      <c r="X9" s="1714"/>
      <c r="Y9" s="1714"/>
      <c r="Z9" s="1714"/>
      <c r="AA9" s="1714"/>
      <c r="AB9" s="1714"/>
      <c r="AC9" s="1706"/>
      <c r="AD9" s="1706"/>
      <c r="AE9" s="1706"/>
      <c r="AF9" s="127"/>
    </row>
    <row r="10" spans="1:32" ht="18" customHeight="1">
      <c r="A10" s="373"/>
      <c r="B10" s="127"/>
      <c r="C10" s="127"/>
      <c r="D10" s="127"/>
      <c r="E10" s="127"/>
      <c r="F10" s="127"/>
      <c r="G10" s="127"/>
      <c r="H10" s="127"/>
      <c r="I10" s="127"/>
      <c r="J10" s="127"/>
      <c r="K10" s="127"/>
      <c r="L10" s="127"/>
      <c r="M10" s="127"/>
      <c r="N10" s="127"/>
      <c r="O10" s="127"/>
      <c r="P10" s="127"/>
      <c r="Q10" s="127"/>
      <c r="R10" s="127"/>
      <c r="S10" s="127"/>
      <c r="T10" s="1714"/>
      <c r="U10" s="1714"/>
      <c r="V10" s="1714"/>
      <c r="W10" s="1714"/>
      <c r="X10" s="1714"/>
      <c r="Y10" s="1714"/>
      <c r="Z10" s="1714"/>
      <c r="AA10" s="1714"/>
      <c r="AB10" s="1714"/>
      <c r="AC10" s="1706"/>
      <c r="AD10" s="1706"/>
      <c r="AE10" s="1706"/>
      <c r="AF10" s="127"/>
    </row>
    <row r="11" spans="1:32" ht="18" customHeight="1">
      <c r="A11" s="373"/>
      <c r="B11" s="127"/>
      <c r="C11" s="127"/>
      <c r="D11" s="127"/>
      <c r="E11" s="127"/>
      <c r="F11" s="127"/>
      <c r="G11" s="127"/>
      <c r="H11" s="127"/>
      <c r="I11" s="127"/>
      <c r="J11" s="127"/>
      <c r="K11" s="127"/>
      <c r="L11" s="127"/>
      <c r="M11" s="127"/>
      <c r="N11" s="127"/>
      <c r="O11" s="127"/>
      <c r="P11" s="127"/>
      <c r="Q11" s="127"/>
      <c r="R11" s="127"/>
      <c r="S11" s="127"/>
      <c r="T11" s="1714" t="s">
        <v>333</v>
      </c>
      <c r="U11" s="1714"/>
      <c r="V11" s="1714"/>
      <c r="W11" s="1714"/>
      <c r="X11" s="1714"/>
      <c r="Y11" s="1714"/>
      <c r="Z11" s="1714"/>
      <c r="AA11" s="1714"/>
      <c r="AB11" s="1714"/>
      <c r="AC11" s="1706"/>
      <c r="AD11" s="1706"/>
      <c r="AE11" s="1706"/>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14"/>
      <c r="U12" s="1714"/>
      <c r="V12" s="1714"/>
      <c r="W12" s="1714"/>
      <c r="X12" s="1714"/>
      <c r="Y12" s="1714"/>
      <c r="Z12" s="1714"/>
      <c r="AA12" s="1714"/>
      <c r="AB12" s="1714"/>
      <c r="AC12" s="1706"/>
      <c r="AD12" s="1706"/>
      <c r="AE12" s="1706"/>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14" t="s">
        <v>334</v>
      </c>
      <c r="U13" s="1714"/>
      <c r="V13" s="1714"/>
      <c r="W13" s="1714"/>
      <c r="X13" s="1714"/>
      <c r="Y13" s="1714"/>
      <c r="Z13" s="1714"/>
      <c r="AA13" s="1714"/>
      <c r="AB13" s="1714"/>
      <c r="AC13" s="1706"/>
      <c r="AD13" s="1706"/>
      <c r="AE13" s="1706"/>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14"/>
      <c r="U14" s="1714"/>
      <c r="V14" s="1714"/>
      <c r="W14" s="1714"/>
      <c r="X14" s="1714"/>
      <c r="Y14" s="1714"/>
      <c r="Z14" s="1714"/>
      <c r="AA14" s="1714"/>
      <c r="AB14" s="1714"/>
      <c r="AC14" s="1706"/>
      <c r="AD14" s="1706"/>
      <c r="AE14" s="1706"/>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14" t="s">
        <v>335</v>
      </c>
      <c r="U15" s="1714"/>
      <c r="V15" s="1714"/>
      <c r="W15" s="1714"/>
      <c r="X15" s="1714"/>
      <c r="Y15" s="1714"/>
      <c r="Z15" s="1714"/>
      <c r="AA15" s="1714"/>
      <c r="AB15" s="1714"/>
      <c r="AC15" s="1706"/>
      <c r="AD15" s="1706"/>
      <c r="AE15" s="1706"/>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14"/>
      <c r="U16" s="1714"/>
      <c r="V16" s="1714"/>
      <c r="W16" s="1714"/>
      <c r="X16" s="1714"/>
      <c r="Y16" s="1714"/>
      <c r="Z16" s="1714"/>
      <c r="AA16" s="1714"/>
      <c r="AB16" s="1714"/>
      <c r="AC16" s="1706"/>
      <c r="AD16" s="1706"/>
      <c r="AE16" s="1706"/>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09" t="s">
        <v>336</v>
      </c>
      <c r="U17" s="1709"/>
      <c r="V17" s="1709"/>
      <c r="W17" s="1709"/>
      <c r="X17" s="1709"/>
      <c r="Y17" s="1709"/>
      <c r="Z17" s="1709"/>
      <c r="AA17" s="1709"/>
      <c r="AB17" s="1709"/>
      <c r="AC17" s="1706"/>
      <c r="AD17" s="1706"/>
      <c r="AE17" s="1706"/>
      <c r="AF17" s="127"/>
    </row>
    <row r="18" spans="1:32" ht="18" customHeight="1">
      <c r="B18" s="127"/>
      <c r="C18" s="1710" t="s">
        <v>337</v>
      </c>
      <c r="D18" s="1710"/>
      <c r="E18" s="1710"/>
      <c r="F18" s="1710"/>
      <c r="G18" s="1710"/>
      <c r="H18" s="1710"/>
      <c r="I18" s="1710"/>
      <c r="J18" s="1710"/>
      <c r="K18" s="1710"/>
      <c r="L18" s="1710"/>
      <c r="M18" s="1710"/>
      <c r="N18" s="1710"/>
      <c r="O18" s="1710"/>
      <c r="P18" s="1710"/>
      <c r="Q18" s="1710"/>
      <c r="R18" s="1710"/>
      <c r="S18" s="1711"/>
      <c r="T18" s="1709"/>
      <c r="U18" s="1709"/>
      <c r="V18" s="1709"/>
      <c r="W18" s="1709"/>
      <c r="X18" s="1709"/>
      <c r="Y18" s="1709"/>
      <c r="Z18" s="1709"/>
      <c r="AA18" s="1709"/>
      <c r="AB18" s="1709"/>
      <c r="AC18" s="1706"/>
      <c r="AD18" s="1706"/>
      <c r="AE18" s="1706"/>
      <c r="AF18" s="127"/>
    </row>
    <row r="19" spans="1:32" ht="18" customHeight="1">
      <c r="B19" s="127"/>
      <c r="C19" s="127"/>
      <c r="D19" s="127"/>
      <c r="E19" s="127"/>
      <c r="F19" s="127"/>
      <c r="G19" s="450"/>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338</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12" t="s">
        <v>339</v>
      </c>
      <c r="E22" s="452">
        <v>1</v>
      </c>
      <c r="F22" s="1707" t="s">
        <v>340</v>
      </c>
      <c r="G22" s="1707"/>
      <c r="H22" s="1707"/>
      <c r="I22" s="1707"/>
      <c r="J22" s="1707"/>
      <c r="K22" s="1707"/>
      <c r="L22" s="1707"/>
      <c r="M22" s="1707"/>
      <c r="N22" s="1707"/>
      <c r="O22" s="1707"/>
      <c r="P22" s="1707"/>
      <c r="Q22" s="1706"/>
      <c r="R22" s="1706"/>
      <c r="S22" s="1706"/>
      <c r="T22" s="1706"/>
      <c r="U22" s="1706"/>
      <c r="V22" s="1706"/>
      <c r="W22" s="1706"/>
      <c r="X22" s="1706"/>
      <c r="Y22" s="1706"/>
      <c r="Z22" s="1706"/>
      <c r="AA22" s="1706"/>
      <c r="AB22" s="1706"/>
      <c r="AC22" s="1706"/>
      <c r="AD22" s="1706"/>
      <c r="AE22" s="1706"/>
      <c r="AF22" s="127"/>
    </row>
    <row r="23" spans="1:32" ht="29.1" customHeight="1">
      <c r="B23" s="127"/>
      <c r="C23" s="127"/>
      <c r="D23" s="1712"/>
      <c r="E23" s="452">
        <f t="shared" ref="E23:E35" si="0">+E22+1</f>
        <v>2</v>
      </c>
      <c r="F23" s="1707" t="s">
        <v>341</v>
      </c>
      <c r="G23" s="1707"/>
      <c r="H23" s="1707"/>
      <c r="I23" s="1707"/>
      <c r="J23" s="1707"/>
      <c r="K23" s="1707"/>
      <c r="L23" s="1707"/>
      <c r="M23" s="1707"/>
      <c r="N23" s="1707"/>
      <c r="O23" s="1707"/>
      <c r="P23" s="1707"/>
      <c r="Q23" s="1706"/>
      <c r="R23" s="1706"/>
      <c r="S23" s="1706"/>
      <c r="T23" s="1706"/>
      <c r="U23" s="1706"/>
      <c r="V23" s="1706"/>
      <c r="W23" s="1706"/>
      <c r="X23" s="1706"/>
      <c r="Y23" s="1706"/>
      <c r="Z23" s="1706"/>
      <c r="AA23" s="1706"/>
      <c r="AB23" s="1706"/>
      <c r="AC23" s="1706"/>
      <c r="AD23" s="1706"/>
      <c r="AE23" s="1706"/>
      <c r="AF23" s="127"/>
    </row>
    <row r="24" spans="1:32" ht="29.1" customHeight="1">
      <c r="B24" s="127"/>
      <c r="C24" s="127"/>
      <c r="D24" s="1712"/>
      <c r="E24" s="452">
        <f t="shared" si="0"/>
        <v>3</v>
      </c>
      <c r="F24" s="1707" t="s">
        <v>342</v>
      </c>
      <c r="G24" s="1707"/>
      <c r="H24" s="1707"/>
      <c r="I24" s="1707"/>
      <c r="J24" s="1707"/>
      <c r="K24" s="1707"/>
      <c r="L24" s="1707"/>
      <c r="M24" s="1707"/>
      <c r="N24" s="1707"/>
      <c r="O24" s="1707"/>
      <c r="P24" s="1707"/>
      <c r="Q24" s="1706"/>
      <c r="R24" s="1706"/>
      <c r="S24" s="1706"/>
      <c r="T24" s="1706"/>
      <c r="U24" s="1706"/>
      <c r="V24" s="1706"/>
      <c r="W24" s="1706"/>
      <c r="X24" s="1706"/>
      <c r="Y24" s="1706"/>
      <c r="Z24" s="1706"/>
      <c r="AA24" s="1706"/>
      <c r="AB24" s="1706"/>
      <c r="AC24" s="1706"/>
      <c r="AD24" s="1706"/>
      <c r="AE24" s="1706"/>
      <c r="AF24" s="127"/>
    </row>
    <row r="25" spans="1:32" ht="29.1" customHeight="1">
      <c r="B25" s="127"/>
      <c r="C25" s="127"/>
      <c r="D25" s="1712"/>
      <c r="E25" s="452">
        <f t="shared" si="0"/>
        <v>4</v>
      </c>
      <c r="F25" s="1707" t="s">
        <v>399</v>
      </c>
      <c r="G25" s="1707"/>
      <c r="H25" s="1707"/>
      <c r="I25" s="1707"/>
      <c r="J25" s="1707"/>
      <c r="K25" s="1707"/>
      <c r="L25" s="1707"/>
      <c r="M25" s="1707"/>
      <c r="N25" s="1707"/>
      <c r="O25" s="1707"/>
      <c r="P25" s="1707"/>
      <c r="Q25" s="1706"/>
      <c r="R25" s="1706"/>
      <c r="S25" s="1706"/>
      <c r="T25" s="1706"/>
      <c r="U25" s="1706"/>
      <c r="V25" s="1706"/>
      <c r="W25" s="1706"/>
      <c r="X25" s="1706"/>
      <c r="Y25" s="1706"/>
      <c r="Z25" s="1706"/>
      <c r="AA25" s="1706"/>
      <c r="AB25" s="1706"/>
      <c r="AC25" s="1706"/>
      <c r="AD25" s="1706"/>
      <c r="AE25" s="1706"/>
      <c r="AF25" s="127"/>
    </row>
    <row r="26" spans="1:32" ht="29.1" customHeight="1">
      <c r="A26" s="375"/>
      <c r="B26" s="127"/>
      <c r="C26" s="127"/>
      <c r="D26" s="1712"/>
      <c r="E26" s="452">
        <f t="shared" si="0"/>
        <v>5</v>
      </c>
      <c r="F26" s="1716" t="s">
        <v>343</v>
      </c>
      <c r="G26" s="1716"/>
      <c r="H26" s="1708" t="s">
        <v>344</v>
      </c>
      <c r="I26" s="1708"/>
      <c r="J26" s="1708"/>
      <c r="K26" s="1708"/>
      <c r="L26" s="1708"/>
      <c r="M26" s="1708"/>
      <c r="N26" s="1708"/>
      <c r="O26" s="1708"/>
      <c r="P26" s="1708"/>
      <c r="Q26" s="1706"/>
      <c r="R26" s="1706"/>
      <c r="S26" s="1706"/>
      <c r="T26" s="1706"/>
      <c r="U26" s="1706"/>
      <c r="V26" s="1706"/>
      <c r="W26" s="1706"/>
      <c r="X26" s="1706"/>
      <c r="Y26" s="1706"/>
      <c r="Z26" s="1706"/>
      <c r="AA26" s="1706"/>
      <c r="AB26" s="1706"/>
      <c r="AC26" s="1706"/>
      <c r="AD26" s="1706"/>
      <c r="AE26" s="1706"/>
      <c r="AF26" s="127"/>
    </row>
    <row r="27" spans="1:32" ht="29.1" customHeight="1">
      <c r="B27" s="127"/>
      <c r="C27" s="127"/>
      <c r="D27" s="1712"/>
      <c r="E27" s="452">
        <f t="shared" si="0"/>
        <v>6</v>
      </c>
      <c r="F27" s="1716"/>
      <c r="G27" s="1716"/>
      <c r="H27" s="1708" t="s">
        <v>345</v>
      </c>
      <c r="I27" s="1708"/>
      <c r="J27" s="1708"/>
      <c r="K27" s="1708"/>
      <c r="L27" s="1708"/>
      <c r="M27" s="1708"/>
      <c r="N27" s="1708"/>
      <c r="O27" s="1708"/>
      <c r="P27" s="1708"/>
      <c r="Q27" s="1706"/>
      <c r="R27" s="1706"/>
      <c r="S27" s="1706"/>
      <c r="T27" s="1706"/>
      <c r="U27" s="1706"/>
      <c r="V27" s="1706"/>
      <c r="W27" s="1706"/>
      <c r="X27" s="1706"/>
      <c r="Y27" s="1706"/>
      <c r="Z27" s="1706"/>
      <c r="AA27" s="1706"/>
      <c r="AB27" s="1706"/>
      <c r="AC27" s="1706"/>
      <c r="AD27" s="1706"/>
      <c r="AE27" s="1706"/>
      <c r="AF27" s="127"/>
    </row>
    <row r="28" spans="1:32" ht="29.1" customHeight="1">
      <c r="B28" s="127"/>
      <c r="C28" s="127"/>
      <c r="D28" s="1712"/>
      <c r="E28" s="452">
        <f t="shared" si="0"/>
        <v>7</v>
      </c>
      <c r="F28" s="1716"/>
      <c r="G28" s="1716"/>
      <c r="H28" s="1708" t="s">
        <v>346</v>
      </c>
      <c r="I28" s="1708"/>
      <c r="J28" s="1708"/>
      <c r="K28" s="1708"/>
      <c r="L28" s="1708"/>
      <c r="M28" s="1708"/>
      <c r="N28" s="1708"/>
      <c r="O28" s="1708"/>
      <c r="P28" s="1708"/>
      <c r="Q28" s="1706"/>
      <c r="R28" s="1706"/>
      <c r="S28" s="1706"/>
      <c r="T28" s="1706"/>
      <c r="U28" s="1706"/>
      <c r="V28" s="1706"/>
      <c r="W28" s="1706"/>
      <c r="X28" s="1706"/>
      <c r="Y28" s="1706"/>
      <c r="Z28" s="1706"/>
      <c r="AA28" s="1706"/>
      <c r="AB28" s="1706"/>
      <c r="AC28" s="1706"/>
      <c r="AD28" s="1706"/>
      <c r="AE28" s="1706"/>
      <c r="AF28" s="127"/>
    </row>
    <row r="29" spans="1:32" ht="29.1" customHeight="1">
      <c r="B29" s="127"/>
      <c r="C29" s="127"/>
      <c r="D29" s="1712"/>
      <c r="E29" s="452">
        <f t="shared" si="0"/>
        <v>8</v>
      </c>
      <c r="F29" s="1716"/>
      <c r="G29" s="1716"/>
      <c r="H29" s="1708" t="s">
        <v>347</v>
      </c>
      <c r="I29" s="1708"/>
      <c r="J29" s="1708"/>
      <c r="K29" s="1708"/>
      <c r="L29" s="1708"/>
      <c r="M29" s="1708"/>
      <c r="N29" s="1708"/>
      <c r="O29" s="1708"/>
      <c r="P29" s="1708"/>
      <c r="Q29" s="1706"/>
      <c r="R29" s="1706"/>
      <c r="S29" s="1706"/>
      <c r="T29" s="1706"/>
      <c r="U29" s="1706"/>
      <c r="V29" s="1706"/>
      <c r="W29" s="1706"/>
      <c r="X29" s="1706"/>
      <c r="Y29" s="1706"/>
      <c r="Z29" s="1706"/>
      <c r="AA29" s="1706"/>
      <c r="AB29" s="1706"/>
      <c r="AC29" s="1706"/>
      <c r="AD29" s="1706"/>
      <c r="AE29" s="1706"/>
      <c r="AF29" s="127"/>
    </row>
    <row r="30" spans="1:32" ht="29.1" customHeight="1">
      <c r="B30" s="127"/>
      <c r="C30" s="127"/>
      <c r="D30" s="1712"/>
      <c r="E30" s="452">
        <f t="shared" si="0"/>
        <v>9</v>
      </c>
      <c r="F30" s="1716"/>
      <c r="G30" s="1716"/>
      <c r="H30" s="1708" t="s">
        <v>348</v>
      </c>
      <c r="I30" s="1708"/>
      <c r="J30" s="1708"/>
      <c r="K30" s="1708"/>
      <c r="L30" s="1708"/>
      <c r="M30" s="1708"/>
      <c r="N30" s="1708"/>
      <c r="O30" s="1708"/>
      <c r="P30" s="1708"/>
      <c r="Q30" s="1706"/>
      <c r="R30" s="1706"/>
      <c r="S30" s="1706"/>
      <c r="T30" s="1706"/>
      <c r="U30" s="1706"/>
      <c r="V30" s="1706"/>
      <c r="W30" s="1706"/>
      <c r="X30" s="1706"/>
      <c r="Y30" s="1706"/>
      <c r="Z30" s="1706"/>
      <c r="AA30" s="1706"/>
      <c r="AB30" s="1706"/>
      <c r="AC30" s="1706"/>
      <c r="AD30" s="1706"/>
      <c r="AE30" s="1706"/>
      <c r="AF30" s="127"/>
    </row>
    <row r="31" spans="1:32" ht="29.1" customHeight="1">
      <c r="B31" s="127"/>
      <c r="C31" s="127"/>
      <c r="D31" s="1712"/>
      <c r="E31" s="452">
        <f t="shared" si="0"/>
        <v>10</v>
      </c>
      <c r="F31" s="1716"/>
      <c r="G31" s="1716"/>
      <c r="H31" s="1708" t="s">
        <v>349</v>
      </c>
      <c r="I31" s="1708"/>
      <c r="J31" s="1708"/>
      <c r="K31" s="1708"/>
      <c r="L31" s="1708"/>
      <c r="M31" s="1708"/>
      <c r="N31" s="1708"/>
      <c r="O31" s="1708"/>
      <c r="P31" s="1708"/>
      <c r="Q31" s="1706"/>
      <c r="R31" s="1706"/>
      <c r="S31" s="1706"/>
      <c r="T31" s="1706"/>
      <c r="U31" s="1706"/>
      <c r="V31" s="1706"/>
      <c r="W31" s="1706"/>
      <c r="X31" s="1706"/>
      <c r="Y31" s="1706"/>
      <c r="Z31" s="1706"/>
      <c r="AA31" s="1706"/>
      <c r="AB31" s="1706"/>
      <c r="AC31" s="1706"/>
      <c r="AD31" s="1706"/>
      <c r="AE31" s="1706"/>
      <c r="AF31" s="127"/>
    </row>
    <row r="32" spans="1:32" ht="29.1" customHeight="1">
      <c r="B32" s="127"/>
      <c r="C32" s="127"/>
      <c r="D32" s="1712"/>
      <c r="E32" s="452">
        <f t="shared" si="0"/>
        <v>11</v>
      </c>
      <c r="F32" s="1707" t="s">
        <v>350</v>
      </c>
      <c r="G32" s="1707"/>
      <c r="H32" s="1707"/>
      <c r="I32" s="1707"/>
      <c r="J32" s="1707"/>
      <c r="K32" s="1707"/>
      <c r="L32" s="1707"/>
      <c r="M32" s="1707"/>
      <c r="N32" s="1707"/>
      <c r="O32" s="1707"/>
      <c r="P32" s="1707"/>
      <c r="Q32" s="1706"/>
      <c r="R32" s="1706"/>
      <c r="S32" s="1706"/>
      <c r="T32" s="1706"/>
      <c r="U32" s="1706"/>
      <c r="V32" s="1706"/>
      <c r="W32" s="1706"/>
      <c r="X32" s="1706"/>
      <c r="Y32" s="1706"/>
      <c r="Z32" s="1706"/>
      <c r="AA32" s="1706"/>
      <c r="AB32" s="1706"/>
      <c r="AC32" s="1706"/>
      <c r="AD32" s="1706"/>
      <c r="AE32" s="1706"/>
      <c r="AF32" s="127"/>
    </row>
    <row r="33" spans="2:32" ht="29.1" customHeight="1">
      <c r="B33" s="127"/>
      <c r="C33" s="127"/>
      <c r="D33" s="1712"/>
      <c r="E33" s="452">
        <f t="shared" si="0"/>
        <v>12</v>
      </c>
      <c r="F33" s="1707" t="s">
        <v>351</v>
      </c>
      <c r="G33" s="1707"/>
      <c r="H33" s="1707"/>
      <c r="I33" s="1707"/>
      <c r="J33" s="1707"/>
      <c r="K33" s="1707"/>
      <c r="L33" s="1707"/>
      <c r="M33" s="1707"/>
      <c r="N33" s="1707"/>
      <c r="O33" s="1707"/>
      <c r="P33" s="1707"/>
      <c r="Q33" s="1706"/>
      <c r="R33" s="1706"/>
      <c r="S33" s="1706"/>
      <c r="T33" s="1706"/>
      <c r="U33" s="1706"/>
      <c r="V33" s="1706"/>
      <c r="W33" s="1706"/>
      <c r="X33" s="1706"/>
      <c r="Y33" s="1706"/>
      <c r="Z33" s="1706"/>
      <c r="AA33" s="1706"/>
      <c r="AB33" s="1706"/>
      <c r="AC33" s="1706"/>
      <c r="AD33" s="1706"/>
      <c r="AE33" s="1706"/>
      <c r="AF33" s="127"/>
    </row>
    <row r="34" spans="2:32" ht="29.1" customHeight="1">
      <c r="B34" s="127"/>
      <c r="C34" s="127"/>
      <c r="D34" s="1712"/>
      <c r="E34" s="452">
        <f t="shared" si="0"/>
        <v>13</v>
      </c>
      <c r="F34" s="1707" t="s">
        <v>352</v>
      </c>
      <c r="G34" s="1707"/>
      <c r="H34" s="1707"/>
      <c r="I34" s="1707"/>
      <c r="J34" s="1707"/>
      <c r="K34" s="1707"/>
      <c r="L34" s="1707"/>
      <c r="M34" s="1707"/>
      <c r="N34" s="1707"/>
      <c r="O34" s="1707"/>
      <c r="P34" s="1707"/>
      <c r="Q34" s="1706"/>
      <c r="R34" s="1706"/>
      <c r="S34" s="1706"/>
      <c r="T34" s="1706"/>
      <c r="U34" s="1706"/>
      <c r="V34" s="1706"/>
      <c r="W34" s="1706"/>
      <c r="X34" s="1706"/>
      <c r="Y34" s="1706"/>
      <c r="Z34" s="1706"/>
      <c r="AA34" s="1706"/>
      <c r="AB34" s="1706"/>
      <c r="AC34" s="1706"/>
      <c r="AD34" s="1706"/>
      <c r="AE34" s="1706"/>
      <c r="AF34" s="127"/>
    </row>
    <row r="35" spans="2:32" ht="29.1" customHeight="1">
      <c r="B35" s="127"/>
      <c r="C35" s="127"/>
      <c r="D35" s="1712"/>
      <c r="E35" s="1713">
        <f t="shared" si="0"/>
        <v>14</v>
      </c>
      <c r="F35" s="1713" t="s">
        <v>353</v>
      </c>
      <c r="G35" s="1713"/>
      <c r="H35" s="1713"/>
      <c r="I35" s="1713"/>
      <c r="J35" s="1708" t="s">
        <v>354</v>
      </c>
      <c r="K35" s="1708"/>
      <c r="L35" s="1708"/>
      <c r="M35" s="1708"/>
      <c r="N35" s="1708"/>
      <c r="O35" s="1708"/>
      <c r="P35" s="1708"/>
      <c r="Q35" s="1706"/>
      <c r="R35" s="1706"/>
      <c r="S35" s="1706"/>
      <c r="T35" s="1706"/>
      <c r="U35" s="1706"/>
      <c r="V35" s="1706"/>
      <c r="W35" s="1706"/>
      <c r="X35" s="1706"/>
      <c r="Y35" s="1706"/>
      <c r="Z35" s="1706"/>
      <c r="AA35" s="1706"/>
      <c r="AB35" s="1706"/>
      <c r="AC35" s="1706"/>
      <c r="AD35" s="1706"/>
      <c r="AE35" s="1706"/>
      <c r="AF35" s="127"/>
    </row>
    <row r="36" spans="2:32" ht="29.1" customHeight="1">
      <c r="B36" s="127"/>
      <c r="C36" s="127"/>
      <c r="D36" s="1712"/>
      <c r="E36" s="1713"/>
      <c r="F36" s="1713"/>
      <c r="G36" s="1713"/>
      <c r="H36" s="1713"/>
      <c r="I36" s="1713"/>
      <c r="J36" s="1708" t="s">
        <v>355</v>
      </c>
      <c r="K36" s="1708"/>
      <c r="L36" s="1708"/>
      <c r="M36" s="1708"/>
      <c r="N36" s="1708"/>
      <c r="O36" s="1708"/>
      <c r="P36" s="1708"/>
      <c r="Q36" s="1706"/>
      <c r="R36" s="1706"/>
      <c r="S36" s="1706"/>
      <c r="T36" s="1706"/>
      <c r="U36" s="1706"/>
      <c r="V36" s="1706"/>
      <c r="W36" s="1706"/>
      <c r="X36" s="1706"/>
      <c r="Y36" s="1706"/>
      <c r="Z36" s="1706"/>
      <c r="AA36" s="1706"/>
      <c r="AB36" s="1706"/>
      <c r="AC36" s="1706"/>
      <c r="AD36" s="1706"/>
      <c r="AE36" s="1706"/>
      <c r="AF36" s="127"/>
    </row>
    <row r="37" spans="2:32" ht="29.1" customHeight="1">
      <c r="B37" s="127"/>
      <c r="C37" s="127"/>
      <c r="D37" s="1712"/>
      <c r="E37" s="452">
        <f>+E35+1</f>
        <v>15</v>
      </c>
      <c r="F37" s="1707" t="s">
        <v>215</v>
      </c>
      <c r="G37" s="1707"/>
      <c r="H37" s="1707"/>
      <c r="I37" s="1707"/>
      <c r="J37" s="1707"/>
      <c r="K37" s="1707"/>
      <c r="L37" s="1707"/>
      <c r="M37" s="1707"/>
      <c r="N37" s="1707"/>
      <c r="O37" s="1707"/>
      <c r="P37" s="1707"/>
      <c r="Q37" s="1706"/>
      <c r="R37" s="1706"/>
      <c r="S37" s="1706"/>
      <c r="T37" s="1706"/>
      <c r="U37" s="1706"/>
      <c r="V37" s="1706"/>
      <c r="W37" s="1706"/>
      <c r="X37" s="1706"/>
      <c r="Y37" s="1706"/>
      <c r="Z37" s="1706"/>
      <c r="AA37" s="1706"/>
      <c r="AB37" s="1706"/>
      <c r="AC37" s="1706"/>
      <c r="AD37" s="1706"/>
      <c r="AE37" s="1706"/>
      <c r="AF37" s="127"/>
    </row>
    <row r="38" spans="2:32" ht="29.1" customHeight="1">
      <c r="B38" s="127"/>
      <c r="C38" s="127"/>
      <c r="D38" s="1712"/>
      <c r="E38" s="452">
        <f>+E37+1</f>
        <v>16</v>
      </c>
      <c r="F38" s="1707" t="s">
        <v>356</v>
      </c>
      <c r="G38" s="1707"/>
      <c r="H38" s="1707"/>
      <c r="I38" s="1707"/>
      <c r="J38" s="1707"/>
      <c r="K38" s="1707"/>
      <c r="L38" s="1707"/>
      <c r="M38" s="1707"/>
      <c r="N38" s="1707"/>
      <c r="O38" s="1707"/>
      <c r="P38" s="1707"/>
      <c r="Q38" s="1706"/>
      <c r="R38" s="1706"/>
      <c r="S38" s="1706"/>
      <c r="T38" s="1706"/>
      <c r="U38" s="1706"/>
      <c r="V38" s="1706"/>
      <c r="W38" s="1706"/>
      <c r="X38" s="1706"/>
      <c r="Y38" s="1706"/>
      <c r="Z38" s="1706"/>
      <c r="AA38" s="1706"/>
      <c r="AB38" s="1706"/>
      <c r="AC38" s="1706"/>
      <c r="AD38" s="1706"/>
      <c r="AE38" s="1706"/>
      <c r="AF38" s="127"/>
    </row>
    <row r="39" spans="2:32" ht="29.1" customHeight="1">
      <c r="B39" s="127"/>
      <c r="C39" s="127"/>
      <c r="D39" s="1706"/>
      <c r="E39" s="1706"/>
      <c r="F39" s="1707" t="s">
        <v>357</v>
      </c>
      <c r="G39" s="1707"/>
      <c r="H39" s="1707"/>
      <c r="I39" s="1707"/>
      <c r="J39" s="1707"/>
      <c r="K39" s="1707"/>
      <c r="L39" s="1707"/>
      <c r="M39" s="1707"/>
      <c r="N39" s="1707"/>
      <c r="O39" s="1707"/>
      <c r="P39" s="1707"/>
      <c r="Q39" s="1706"/>
      <c r="R39" s="1706"/>
      <c r="S39" s="1706"/>
      <c r="T39" s="1706"/>
      <c r="U39" s="1706"/>
      <c r="V39" s="1706" t="s">
        <v>358</v>
      </c>
      <c r="W39" s="1706"/>
      <c r="X39" s="1706"/>
      <c r="Y39" s="1706"/>
      <c r="Z39" s="1706"/>
      <c r="AA39" s="1706"/>
      <c r="AB39" s="1706"/>
      <c r="AC39" s="1706"/>
      <c r="AD39" s="1706"/>
      <c r="AE39" s="1706"/>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activeCell="J26" sqref="J26:N26"/>
    </sheetView>
  </sheetViews>
  <sheetFormatPr defaultRowHeight="12"/>
  <cols>
    <col min="1" max="1" width="10.625" style="383" bestFit="1" customWidth="1"/>
    <col min="2" max="2" width="3.625" style="383" customWidth="1"/>
    <col min="3" max="3" width="5.5" style="383" customWidth="1"/>
    <col min="4" max="4" width="25.625" style="383" customWidth="1"/>
    <col min="5" max="5" width="15.5" style="383" customWidth="1"/>
    <col min="6" max="6" width="7.25" style="383" customWidth="1"/>
    <col min="7" max="7" width="3.625" style="383" customWidth="1"/>
    <col min="8" max="8" width="6.125" style="383" customWidth="1"/>
    <col min="9" max="9" width="6.625" style="383" customWidth="1"/>
    <col min="10" max="12" width="6.875" style="383" customWidth="1"/>
    <col min="13" max="13" width="4.625" style="383" customWidth="1"/>
    <col min="14" max="14" width="19.5" style="383" customWidth="1"/>
    <col min="15" max="15" width="6.625" style="383" customWidth="1"/>
    <col min="16" max="17" width="7.5" style="383" customWidth="1"/>
    <col min="18" max="16384" width="9" style="383"/>
  </cols>
  <sheetData>
    <row r="1" spans="1:20" ht="18.75" customHeight="1">
      <c r="A1" s="1506" t="s">
        <v>1191</v>
      </c>
      <c r="B1" s="853" t="s">
        <v>1206</v>
      </c>
      <c r="C1" s="854"/>
      <c r="D1" s="854"/>
      <c r="E1" s="854"/>
      <c r="F1" s="854"/>
      <c r="G1" s="854"/>
      <c r="H1" s="854"/>
      <c r="I1" s="854"/>
      <c r="J1" s="854"/>
      <c r="K1" s="854"/>
      <c r="L1" s="854"/>
      <c r="M1" s="1729"/>
      <c r="N1" s="1717" t="s">
        <v>1207</v>
      </c>
      <c r="O1" s="1717"/>
      <c r="P1" s="1717"/>
      <c r="Q1" s="1718"/>
    </row>
    <row r="2" spans="1:20" ht="15" customHeight="1">
      <c r="A2" s="1506"/>
      <c r="B2" s="854"/>
      <c r="C2" s="854"/>
      <c r="D2" s="854"/>
      <c r="E2" s="854"/>
      <c r="F2" s="854"/>
      <c r="G2" s="854"/>
      <c r="H2" s="854"/>
      <c r="I2" s="854"/>
      <c r="J2" s="854"/>
      <c r="K2" s="854"/>
      <c r="L2" s="855"/>
      <c r="M2" s="1728"/>
      <c r="N2" s="1719" t="s">
        <v>502</v>
      </c>
      <c r="O2" s="1719"/>
      <c r="P2" s="856" t="s">
        <v>873</v>
      </c>
      <c r="Q2" s="857" t="s">
        <v>875</v>
      </c>
    </row>
    <row r="3" spans="1:20" ht="20.100000000000001" customHeight="1">
      <c r="A3" s="1506"/>
      <c r="B3" s="1720" t="s">
        <v>299</v>
      </c>
      <c r="C3" s="1721"/>
      <c r="D3" s="1722" t="str">
        <f>入力シート!$D$5&amp;" "&amp;入力シート!$D$8</f>
        <v xml:space="preserve"> </v>
      </c>
      <c r="E3" s="1723"/>
      <c r="F3" s="1724" t="s">
        <v>679</v>
      </c>
      <c r="G3" s="1725"/>
      <c r="H3" s="1722">
        <f>+入力シート!D7</f>
        <v>0</v>
      </c>
      <c r="I3" s="1726"/>
      <c r="J3" s="1726"/>
      <c r="K3" s="1726"/>
      <c r="L3" s="1723"/>
      <c r="M3" s="1727" t="s">
        <v>1208</v>
      </c>
      <c r="N3" s="1719"/>
      <c r="O3" s="1719"/>
      <c r="P3" s="1719"/>
      <c r="Q3" s="1730"/>
    </row>
    <row r="4" spans="1:20" ht="20.100000000000001" customHeight="1">
      <c r="B4" s="1731" t="s">
        <v>519</v>
      </c>
      <c r="C4" s="1732"/>
      <c r="D4" s="1733">
        <f>+入力シート!D9</f>
        <v>0</v>
      </c>
      <c r="E4" s="1734"/>
      <c r="F4" s="1735" t="s">
        <v>571</v>
      </c>
      <c r="G4" s="1736"/>
      <c r="H4" s="1734">
        <f>+入力シート!D6</f>
        <v>0</v>
      </c>
      <c r="I4" s="1737"/>
      <c r="J4" s="1737"/>
      <c r="K4" s="1737"/>
      <c r="L4" s="1738"/>
      <c r="M4" s="1728"/>
      <c r="N4" s="1719"/>
      <c r="O4" s="1719"/>
      <c r="P4" s="1719"/>
      <c r="Q4" s="1730"/>
    </row>
    <row r="5" spans="1:20" ht="21.6" customHeight="1">
      <c r="B5" s="1731" t="s">
        <v>1209</v>
      </c>
      <c r="C5" s="1732"/>
      <c r="D5" s="1749">
        <f>+入力シート!D23</f>
        <v>0</v>
      </c>
      <c r="E5" s="1750"/>
      <c r="F5" s="1751" t="s">
        <v>1210</v>
      </c>
      <c r="G5" s="1752"/>
      <c r="H5" s="1734">
        <f>入力シート!D26</f>
        <v>0</v>
      </c>
      <c r="I5" s="1737"/>
      <c r="J5" s="1737"/>
      <c r="K5" s="1737"/>
      <c r="L5" s="1738"/>
      <c r="M5" s="1727" t="s">
        <v>1211</v>
      </c>
      <c r="N5" s="1719"/>
      <c r="O5" s="1719"/>
      <c r="P5" s="1719"/>
      <c r="Q5" s="1730"/>
      <c r="T5" s="421">
        <f>入力シート!$D$17</f>
        <v>0</v>
      </c>
    </row>
    <row r="6" spans="1:20" ht="20.100000000000001" customHeight="1">
      <c r="B6" s="1741" t="s">
        <v>1212</v>
      </c>
      <c r="C6" s="1742"/>
      <c r="D6" s="858">
        <f>+入力シート!D13</f>
        <v>0</v>
      </c>
      <c r="E6" s="859" t="s">
        <v>243</v>
      </c>
      <c r="F6" s="1743" t="s">
        <v>533</v>
      </c>
      <c r="G6" s="1744"/>
      <c r="H6" s="1745">
        <f>入力シート!D16</f>
        <v>0</v>
      </c>
      <c r="I6" s="1746"/>
      <c r="J6" s="1018" t="s">
        <v>1383</v>
      </c>
      <c r="K6" s="1747"/>
      <c r="L6" s="1748"/>
      <c r="M6" s="1753"/>
      <c r="N6" s="1739"/>
      <c r="O6" s="1739"/>
      <c r="P6" s="1739"/>
      <c r="Q6" s="1740"/>
      <c r="T6" s="421">
        <f>入力シート!$D$19</f>
        <v>0</v>
      </c>
    </row>
    <row r="7" spans="1:20">
      <c r="B7" s="854"/>
      <c r="C7" s="854"/>
      <c r="D7" s="854"/>
      <c r="E7" s="854"/>
      <c r="F7" s="854"/>
      <c r="G7" s="854"/>
      <c r="H7" s="854"/>
      <c r="I7" s="854"/>
      <c r="J7" s="854"/>
      <c r="K7" s="854"/>
      <c r="L7" s="854"/>
      <c r="M7" s="854"/>
      <c r="N7" s="854"/>
      <c r="O7" s="854"/>
      <c r="P7" s="854"/>
      <c r="Q7" s="854"/>
      <c r="T7" s="421">
        <f>入力シート!$D$21</f>
        <v>0</v>
      </c>
    </row>
    <row r="8" spans="1:20" ht="20.100000000000001" customHeight="1">
      <c r="B8" s="1754" t="s">
        <v>1213</v>
      </c>
      <c r="C8" s="1755"/>
      <c r="D8" s="1756"/>
      <c r="E8" s="1757"/>
      <c r="F8" s="1757"/>
      <c r="G8" s="1757"/>
      <c r="H8" s="1757"/>
      <c r="I8" s="1757"/>
      <c r="J8" s="1757"/>
      <c r="K8" s="1757"/>
      <c r="L8" s="1757"/>
      <c r="M8" s="1757"/>
      <c r="N8" s="1757"/>
      <c r="O8" s="1757"/>
      <c r="P8" s="1757"/>
      <c r="Q8" s="1758"/>
    </row>
    <row r="9" spans="1:20" ht="20.100000000000001" customHeight="1">
      <c r="B9" s="1759" t="s">
        <v>1214</v>
      </c>
      <c r="C9" s="1760"/>
      <c r="D9" s="1760"/>
      <c r="E9" s="1761"/>
      <c r="F9" s="1765" t="s">
        <v>1215</v>
      </c>
      <c r="G9" s="1766"/>
      <c r="H9" s="1767"/>
      <c r="I9" s="1768" t="s">
        <v>1216</v>
      </c>
      <c r="J9" s="1768"/>
      <c r="K9" s="1768"/>
      <c r="L9" s="1769"/>
      <c r="M9" s="1769"/>
      <c r="N9" s="1769"/>
      <c r="O9" s="1769"/>
      <c r="P9" s="1769"/>
      <c r="Q9" s="1770"/>
    </row>
    <row r="10" spans="1:20" ht="20.100000000000001" customHeight="1">
      <c r="B10" s="1762"/>
      <c r="C10" s="1763"/>
      <c r="D10" s="1763"/>
      <c r="E10" s="1764"/>
      <c r="F10" s="860" t="s">
        <v>114</v>
      </c>
      <c r="G10" s="1771" t="s">
        <v>1217</v>
      </c>
      <c r="H10" s="1772"/>
      <c r="I10" s="861" t="s">
        <v>114</v>
      </c>
      <c r="J10" s="1771" t="s">
        <v>1218</v>
      </c>
      <c r="K10" s="1773"/>
      <c r="L10" s="1773"/>
      <c r="M10" s="1773"/>
      <c r="N10" s="1774"/>
      <c r="O10" s="856" t="s">
        <v>423</v>
      </c>
      <c r="P10" s="1719" t="s">
        <v>1219</v>
      </c>
      <c r="Q10" s="1730"/>
    </row>
    <row r="11" spans="1:20" ht="20.100000000000001" customHeight="1">
      <c r="B11" s="862"/>
      <c r="C11" s="1734"/>
      <c r="D11" s="1737"/>
      <c r="E11" s="1775"/>
      <c r="F11" s="863"/>
      <c r="G11" s="1776"/>
      <c r="H11" s="1775"/>
      <c r="I11" s="864"/>
      <c r="J11" s="1778"/>
      <c r="K11" s="1779"/>
      <c r="L11" s="1779"/>
      <c r="M11" s="1779"/>
      <c r="N11" s="1780"/>
      <c r="O11" s="865"/>
      <c r="P11" s="1733"/>
      <c r="Q11" s="1777"/>
    </row>
    <row r="12" spans="1:20" ht="20.100000000000001" customHeight="1">
      <c r="B12" s="862"/>
      <c r="C12" s="1734"/>
      <c r="D12" s="1737"/>
      <c r="E12" s="1775"/>
      <c r="F12" s="863"/>
      <c r="G12" s="1776"/>
      <c r="H12" s="1775"/>
      <c r="I12" s="864"/>
      <c r="J12" s="1778"/>
      <c r="K12" s="1779"/>
      <c r="L12" s="1779"/>
      <c r="M12" s="1779"/>
      <c r="N12" s="1780"/>
      <c r="O12" s="865"/>
      <c r="P12" s="1733"/>
      <c r="Q12" s="1777"/>
    </row>
    <row r="13" spans="1:20" ht="20.100000000000001" customHeight="1">
      <c r="B13" s="862"/>
      <c r="C13" s="1734"/>
      <c r="D13" s="1737"/>
      <c r="E13" s="1775"/>
      <c r="F13" s="863"/>
      <c r="G13" s="1776"/>
      <c r="H13" s="1775"/>
      <c r="I13" s="864"/>
      <c r="J13" s="1778"/>
      <c r="K13" s="1779"/>
      <c r="L13" s="1779"/>
      <c r="M13" s="1779"/>
      <c r="N13" s="1780"/>
      <c r="O13" s="865"/>
      <c r="P13" s="1733"/>
      <c r="Q13" s="1777"/>
    </row>
    <row r="14" spans="1:20" ht="20.100000000000001" customHeight="1">
      <c r="B14" s="862"/>
      <c r="C14" s="1734"/>
      <c r="D14" s="1737"/>
      <c r="E14" s="1775"/>
      <c r="F14" s="863"/>
      <c r="G14" s="1776"/>
      <c r="H14" s="1775"/>
      <c r="I14" s="864"/>
      <c r="J14" s="1778"/>
      <c r="K14" s="1779"/>
      <c r="L14" s="1779"/>
      <c r="M14" s="1779"/>
      <c r="N14" s="1780"/>
      <c r="O14" s="865"/>
      <c r="P14" s="1733"/>
      <c r="Q14" s="1777"/>
    </row>
    <row r="15" spans="1:20" ht="20.100000000000001" customHeight="1">
      <c r="B15" s="862"/>
      <c r="C15" s="1734"/>
      <c r="D15" s="1737"/>
      <c r="E15" s="1775"/>
      <c r="F15" s="863"/>
      <c r="G15" s="1776"/>
      <c r="H15" s="1775"/>
      <c r="I15" s="864"/>
      <c r="J15" s="1778"/>
      <c r="K15" s="1779"/>
      <c r="L15" s="1779"/>
      <c r="M15" s="1779"/>
      <c r="N15" s="1780"/>
      <c r="O15" s="865"/>
      <c r="P15" s="1733"/>
      <c r="Q15" s="1777"/>
    </row>
    <row r="16" spans="1:20" ht="20.100000000000001" customHeight="1">
      <c r="B16" s="866"/>
      <c r="C16" s="1781"/>
      <c r="D16" s="1782"/>
      <c r="E16" s="1783"/>
      <c r="F16" s="867"/>
      <c r="G16" s="1784"/>
      <c r="H16" s="1783"/>
      <c r="I16" s="868"/>
      <c r="J16" s="1787"/>
      <c r="K16" s="1788"/>
      <c r="L16" s="1788"/>
      <c r="M16" s="1788"/>
      <c r="N16" s="1789"/>
      <c r="O16" s="869"/>
      <c r="P16" s="1785"/>
      <c r="Q16" s="1786"/>
    </row>
    <row r="17" spans="2:18">
      <c r="B17" s="854"/>
      <c r="C17" s="854"/>
      <c r="D17" s="854"/>
      <c r="E17" s="854"/>
      <c r="F17" s="854"/>
      <c r="G17" s="854"/>
      <c r="H17" s="854"/>
      <c r="I17" s="854"/>
      <c r="J17" s="854"/>
      <c r="K17" s="854"/>
      <c r="L17" s="854"/>
      <c r="M17" s="854"/>
      <c r="N17" s="854"/>
      <c r="O17" s="854"/>
      <c r="P17" s="854"/>
      <c r="Q17" s="854"/>
    </row>
    <row r="18" spans="2:18" ht="20.100000000000001" customHeight="1">
      <c r="B18" s="1754" t="s">
        <v>1213</v>
      </c>
      <c r="C18" s="1755"/>
      <c r="D18" s="1756"/>
      <c r="E18" s="1757"/>
      <c r="F18" s="1757"/>
      <c r="G18" s="1757"/>
      <c r="H18" s="1757"/>
      <c r="I18" s="1757"/>
      <c r="J18" s="1757"/>
      <c r="K18" s="1757"/>
      <c r="L18" s="1757"/>
      <c r="M18" s="1757"/>
      <c r="N18" s="1757"/>
      <c r="O18" s="1757"/>
      <c r="P18" s="1757"/>
      <c r="Q18" s="1758"/>
    </row>
    <row r="19" spans="2:18" ht="20.100000000000001" customHeight="1">
      <c r="B19" s="1759" t="s">
        <v>1214</v>
      </c>
      <c r="C19" s="1760"/>
      <c r="D19" s="1760"/>
      <c r="E19" s="1761"/>
      <c r="F19" s="1765" t="s">
        <v>1215</v>
      </c>
      <c r="G19" s="1766"/>
      <c r="H19" s="1767"/>
      <c r="I19" s="1768" t="s">
        <v>1216</v>
      </c>
      <c r="J19" s="1768"/>
      <c r="K19" s="1768"/>
      <c r="L19" s="1769"/>
      <c r="M19" s="1769"/>
      <c r="N19" s="1769"/>
      <c r="O19" s="1769"/>
      <c r="P19" s="1769"/>
      <c r="Q19" s="1770"/>
    </row>
    <row r="20" spans="2:18" ht="20.100000000000001" customHeight="1">
      <c r="B20" s="1762"/>
      <c r="C20" s="1763"/>
      <c r="D20" s="1763"/>
      <c r="E20" s="1764"/>
      <c r="F20" s="860" t="s">
        <v>114</v>
      </c>
      <c r="G20" s="1771" t="s">
        <v>1217</v>
      </c>
      <c r="H20" s="1772"/>
      <c r="I20" s="861" t="s">
        <v>114</v>
      </c>
      <c r="J20" s="1771" t="s">
        <v>1218</v>
      </c>
      <c r="K20" s="1773"/>
      <c r="L20" s="1773"/>
      <c r="M20" s="1773"/>
      <c r="N20" s="1774"/>
      <c r="O20" s="856" t="s">
        <v>423</v>
      </c>
      <c r="P20" s="1719" t="s">
        <v>1219</v>
      </c>
      <c r="Q20" s="1730"/>
    </row>
    <row r="21" spans="2:18" ht="20.100000000000001" customHeight="1">
      <c r="B21" s="862"/>
      <c r="C21" s="1734"/>
      <c r="D21" s="1737"/>
      <c r="E21" s="1775"/>
      <c r="F21" s="863"/>
      <c r="G21" s="1776"/>
      <c r="H21" s="1775"/>
      <c r="I21" s="864"/>
      <c r="J21" s="1778"/>
      <c r="K21" s="1779"/>
      <c r="L21" s="1779"/>
      <c r="M21" s="1779"/>
      <c r="N21" s="1780"/>
      <c r="O21" s="865"/>
      <c r="P21" s="1733"/>
      <c r="Q21" s="1777"/>
    </row>
    <row r="22" spans="2:18" ht="20.100000000000001" customHeight="1">
      <c r="B22" s="862"/>
      <c r="C22" s="1734"/>
      <c r="D22" s="1737"/>
      <c r="E22" s="1775"/>
      <c r="F22" s="863"/>
      <c r="G22" s="1776"/>
      <c r="H22" s="1775"/>
      <c r="I22" s="864"/>
      <c r="J22" s="1778"/>
      <c r="K22" s="1779"/>
      <c r="L22" s="1779"/>
      <c r="M22" s="1779"/>
      <c r="N22" s="1780"/>
      <c r="O22" s="865"/>
      <c r="P22" s="1733"/>
      <c r="Q22" s="1777"/>
    </row>
    <row r="23" spans="2:18" ht="20.100000000000001" customHeight="1">
      <c r="B23" s="862"/>
      <c r="C23" s="1734"/>
      <c r="D23" s="1737"/>
      <c r="E23" s="1775"/>
      <c r="F23" s="863"/>
      <c r="G23" s="1776"/>
      <c r="H23" s="1775"/>
      <c r="I23" s="864"/>
      <c r="J23" s="1778"/>
      <c r="K23" s="1779"/>
      <c r="L23" s="1779"/>
      <c r="M23" s="1779"/>
      <c r="N23" s="1780"/>
      <c r="O23" s="865"/>
      <c r="P23" s="1733"/>
      <c r="Q23" s="1777"/>
    </row>
    <row r="24" spans="2:18" ht="20.100000000000001" customHeight="1">
      <c r="B24" s="862"/>
      <c r="C24" s="1734"/>
      <c r="D24" s="1737"/>
      <c r="E24" s="1775"/>
      <c r="F24" s="863"/>
      <c r="G24" s="1776"/>
      <c r="H24" s="1775"/>
      <c r="I24" s="864"/>
      <c r="J24" s="1790"/>
      <c r="K24" s="1791"/>
      <c r="L24" s="1791"/>
      <c r="M24" s="1791"/>
      <c r="N24" s="1792"/>
      <c r="O24" s="865"/>
      <c r="P24" s="1733"/>
      <c r="Q24" s="1777"/>
    </row>
    <row r="25" spans="2:18" ht="20.100000000000001" customHeight="1">
      <c r="B25" s="862"/>
      <c r="C25" s="1734"/>
      <c r="D25" s="1737"/>
      <c r="E25" s="1775"/>
      <c r="F25" s="863"/>
      <c r="G25" s="1776"/>
      <c r="H25" s="1775"/>
      <c r="I25" s="864"/>
      <c r="J25" s="1793"/>
      <c r="K25" s="1794"/>
      <c r="L25" s="1794"/>
      <c r="M25" s="1794"/>
      <c r="N25" s="1795"/>
      <c r="O25" s="865"/>
      <c r="P25" s="1733"/>
      <c r="Q25" s="1777"/>
    </row>
    <row r="26" spans="2:18" ht="20.100000000000001" customHeight="1">
      <c r="B26" s="866"/>
      <c r="C26" s="1781"/>
      <c r="D26" s="1782"/>
      <c r="E26" s="1783"/>
      <c r="F26" s="867"/>
      <c r="G26" s="1784"/>
      <c r="H26" s="1783"/>
      <c r="I26" s="868"/>
      <c r="J26" s="1787"/>
      <c r="K26" s="1788"/>
      <c r="L26" s="1788"/>
      <c r="M26" s="1788"/>
      <c r="N26" s="1789"/>
      <c r="O26" s="869"/>
      <c r="P26" s="1785"/>
      <c r="Q26" s="1786"/>
    </row>
    <row r="27" spans="2:18" ht="20.100000000000001" customHeight="1">
      <c r="B27" s="870" t="s">
        <v>1220</v>
      </c>
      <c r="C27" s="870" t="s">
        <v>1221</v>
      </c>
      <c r="D27" s="854"/>
      <c r="E27" s="854"/>
      <c r="F27" s="854"/>
      <c r="G27" s="854"/>
      <c r="H27" s="854"/>
      <c r="I27" s="854"/>
      <c r="J27" s="854"/>
      <c r="K27" s="854"/>
      <c r="L27" s="854"/>
      <c r="M27" s="854"/>
      <c r="N27" s="854"/>
      <c r="O27" s="854"/>
      <c r="P27" s="854"/>
      <c r="Q27" s="854"/>
    </row>
    <row r="28" spans="2:18" ht="19.899999999999999" customHeight="1">
      <c r="B28" s="870" t="s">
        <v>1222</v>
      </c>
      <c r="C28" s="871" t="s">
        <v>1223</v>
      </c>
      <c r="D28" s="872"/>
      <c r="E28" s="872"/>
      <c r="F28" s="872"/>
      <c r="G28" s="872"/>
      <c r="H28" s="872"/>
      <c r="I28" s="872"/>
      <c r="J28" s="872"/>
      <c r="K28" s="872"/>
      <c r="L28" s="872"/>
      <c r="M28" s="872"/>
      <c r="N28" s="872"/>
      <c r="O28" s="872"/>
      <c r="P28" s="872"/>
      <c r="Q28" s="872"/>
      <c r="R28" s="852"/>
    </row>
    <row r="29" spans="2:18">
      <c r="B29" s="854"/>
      <c r="C29" s="854"/>
      <c r="D29" s="854"/>
      <c r="E29" s="854"/>
      <c r="F29" s="854"/>
      <c r="G29" s="854"/>
      <c r="H29" s="854"/>
      <c r="I29" s="854"/>
      <c r="J29" s="854"/>
      <c r="K29" s="854"/>
      <c r="L29" s="854"/>
      <c r="M29" s="854"/>
      <c r="N29" s="854"/>
      <c r="O29" s="854"/>
      <c r="P29" s="854"/>
      <c r="Q29" s="854"/>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activeCell="M18" sqref="M18"/>
    </sheetView>
  </sheetViews>
  <sheetFormatPr defaultColWidth="8.875" defaultRowHeight="13.5"/>
  <cols>
    <col min="1" max="1" width="11.25" style="874" customWidth="1"/>
    <col min="2" max="3" width="7" style="874" customWidth="1"/>
    <col min="4" max="11" width="9.5" style="874" customWidth="1"/>
    <col min="12" max="12" width="2" style="874" customWidth="1"/>
    <col min="13" max="16384" width="8.875" style="874"/>
  </cols>
  <sheetData>
    <row r="1" spans="1:14" ht="21">
      <c r="A1" s="1506" t="s">
        <v>1191</v>
      </c>
      <c r="B1" s="1848" t="s">
        <v>1225</v>
      </c>
      <c r="C1" s="1848"/>
      <c r="D1" s="1848"/>
      <c r="E1" s="1848"/>
      <c r="F1" s="1848"/>
      <c r="G1" s="1848"/>
      <c r="H1" s="1848"/>
      <c r="I1" s="1848"/>
      <c r="J1" s="1848"/>
      <c r="K1" s="1848"/>
      <c r="L1" s="1848"/>
      <c r="M1" s="873"/>
      <c r="N1" s="873"/>
    </row>
    <row r="2" spans="1:14" ht="5.45" customHeight="1" thickBot="1">
      <c r="A2" s="1506"/>
      <c r="B2" s="875"/>
      <c r="C2" s="875"/>
      <c r="D2" s="875"/>
      <c r="E2" s="875"/>
      <c r="F2" s="875"/>
      <c r="G2" s="875"/>
      <c r="H2" s="875"/>
      <c r="I2" s="875"/>
      <c r="J2" s="875"/>
      <c r="K2" s="875"/>
      <c r="L2" s="875"/>
    </row>
    <row r="3" spans="1:14" ht="16.149999999999999" customHeight="1">
      <c r="A3" s="1506"/>
      <c r="B3" s="876"/>
      <c r="C3" s="877"/>
      <c r="D3" s="878" t="s">
        <v>883</v>
      </c>
      <c r="E3" s="1849" t="s">
        <v>978</v>
      </c>
      <c r="F3" s="1850"/>
      <c r="G3" s="878" t="s">
        <v>124</v>
      </c>
      <c r="H3" s="878" t="s">
        <v>505</v>
      </c>
      <c r="I3" s="878" t="s">
        <v>122</v>
      </c>
      <c r="J3" s="878" t="s">
        <v>1226</v>
      </c>
      <c r="K3" s="878" t="s">
        <v>123</v>
      </c>
      <c r="L3" s="879"/>
    </row>
    <row r="4" spans="1:14" ht="52.5" customHeight="1">
      <c r="B4" s="880"/>
      <c r="C4" s="881"/>
      <c r="D4" s="882"/>
      <c r="E4" s="1851"/>
      <c r="F4" s="1852"/>
      <c r="G4" s="882"/>
      <c r="H4" s="882"/>
      <c r="I4" s="882"/>
      <c r="J4" s="882"/>
      <c r="K4" s="882"/>
      <c r="L4" s="883"/>
    </row>
    <row r="5" spans="1:14" ht="14.25">
      <c r="B5" s="884"/>
      <c r="C5" s="885"/>
      <c r="D5" s="885"/>
      <c r="E5" s="885"/>
      <c r="F5" s="885"/>
      <c r="G5" s="885"/>
      <c r="H5" s="885"/>
      <c r="I5" s="885"/>
      <c r="J5" s="885"/>
      <c r="K5" s="885"/>
      <c r="L5" s="886"/>
    </row>
    <row r="6" spans="1:14">
      <c r="B6" s="880"/>
      <c r="C6" s="887"/>
      <c r="D6" s="887"/>
      <c r="E6" s="887"/>
      <c r="F6" s="887"/>
      <c r="G6" s="887"/>
      <c r="H6" s="887" t="s">
        <v>1227</v>
      </c>
      <c r="I6" s="887"/>
      <c r="J6" s="887"/>
      <c r="K6" s="887"/>
      <c r="L6" s="883"/>
    </row>
    <row r="7" spans="1:14">
      <c r="B7" s="880"/>
      <c r="C7" s="887"/>
      <c r="D7" s="887"/>
      <c r="E7" s="887"/>
      <c r="F7" s="887"/>
      <c r="G7" s="887"/>
      <c r="H7" s="887"/>
      <c r="I7" s="887"/>
      <c r="J7" s="887"/>
      <c r="K7" s="887"/>
      <c r="L7" s="883"/>
    </row>
    <row r="8" spans="1:14" ht="14.25">
      <c r="B8" s="884" t="str">
        <f>" 福 岡 県 "&amp;入力シート!$C$3&amp;"長 殿"</f>
        <v xml:space="preserve"> 福 岡 県 長 殿</v>
      </c>
      <c r="C8" s="885"/>
      <c r="D8" s="885"/>
      <c r="E8" s="885"/>
      <c r="F8" s="885"/>
      <c r="G8" s="887"/>
      <c r="H8" s="887"/>
      <c r="I8" s="887"/>
      <c r="J8" s="887"/>
      <c r="K8" s="887"/>
      <c r="L8" s="883"/>
    </row>
    <row r="9" spans="1:14">
      <c r="B9" s="880"/>
      <c r="C9" s="887"/>
      <c r="D9" s="887"/>
      <c r="E9" s="887"/>
      <c r="F9" s="887"/>
      <c r="G9" s="887"/>
      <c r="H9" s="887"/>
      <c r="I9" s="887"/>
      <c r="J9" s="887"/>
      <c r="K9" s="887"/>
      <c r="L9" s="883"/>
    </row>
    <row r="10" spans="1:14">
      <c r="B10" s="880"/>
      <c r="C10" s="887"/>
      <c r="D10" s="887"/>
      <c r="E10" s="887"/>
      <c r="F10" s="887"/>
      <c r="G10" s="887"/>
      <c r="H10" s="887"/>
      <c r="I10" s="887"/>
      <c r="J10" s="887"/>
      <c r="K10" s="887"/>
      <c r="L10" s="883"/>
    </row>
    <row r="11" spans="1:14" ht="14.25">
      <c r="B11" s="880"/>
      <c r="C11" s="887"/>
      <c r="D11" s="887"/>
      <c r="E11" s="887"/>
      <c r="F11" s="887"/>
      <c r="G11" s="885"/>
      <c r="H11" s="885" t="s">
        <v>99</v>
      </c>
      <c r="I11" s="885">
        <f xml:space="preserve"> 入力シート!$D$22</f>
        <v>0</v>
      </c>
      <c r="J11" s="885"/>
      <c r="K11" s="885"/>
      <c r="L11" s="883"/>
    </row>
    <row r="12" spans="1:14" ht="14.25">
      <c r="B12" s="880"/>
      <c r="C12" s="887"/>
      <c r="D12" s="887"/>
      <c r="E12" s="887"/>
      <c r="F12" s="887"/>
      <c r="G12" s="885" t="s">
        <v>916</v>
      </c>
      <c r="H12" s="885"/>
      <c r="I12" s="885"/>
      <c r="J12" s="885"/>
      <c r="K12" s="885" t="s">
        <v>1228</v>
      </c>
      <c r="L12" s="883"/>
    </row>
    <row r="13" spans="1:14" ht="14.25">
      <c r="B13" s="880"/>
      <c r="C13" s="887"/>
      <c r="D13" s="887"/>
      <c r="E13" s="887"/>
      <c r="F13" s="887"/>
      <c r="G13" s="885"/>
      <c r="H13" s="885" t="s">
        <v>182</v>
      </c>
      <c r="I13" s="1020" t="str">
        <f>入力シート!$D$23&amp;"　"&amp;入力シート!D24</f>
        <v>　</v>
      </c>
      <c r="J13" s="885"/>
      <c r="K13" s="885"/>
      <c r="L13" s="883"/>
    </row>
    <row r="14" spans="1:14">
      <c r="B14" s="880"/>
      <c r="C14" s="887"/>
      <c r="D14" s="887"/>
      <c r="E14" s="887"/>
      <c r="F14" s="887"/>
      <c r="G14" s="887"/>
      <c r="H14" s="887"/>
      <c r="I14" s="887"/>
      <c r="J14" s="887"/>
      <c r="K14" s="887"/>
      <c r="L14" s="883"/>
    </row>
    <row r="15" spans="1:14" ht="10.9" customHeight="1">
      <c r="B15" s="1838" t="s">
        <v>515</v>
      </c>
      <c r="C15" s="1839"/>
      <c r="D15" s="1839" t="str">
        <f>入力シート!$D$4&amp;入力シート!$E$4&amp;入力シート!$G$4&amp;入力シート!$I$4&amp;入力シート!$K$4&amp;入力シート!$O$4</f>
        <v>平成年度起工第号</v>
      </c>
      <c r="E15" s="1839"/>
      <c r="F15" s="1839"/>
      <c r="G15" s="1839"/>
      <c r="H15" s="1839" t="s">
        <v>107</v>
      </c>
      <c r="I15" s="1796" t="str">
        <f>" " &amp; 入力シート!$D$6</f>
        <v xml:space="preserve"> </v>
      </c>
      <c r="J15" s="1797"/>
      <c r="K15" s="1797"/>
      <c r="L15" s="1798"/>
    </row>
    <row r="16" spans="1:14" ht="10.9" customHeight="1">
      <c r="B16" s="1838"/>
      <c r="C16" s="1839"/>
      <c r="D16" s="1839"/>
      <c r="E16" s="1839"/>
      <c r="F16" s="1839"/>
      <c r="G16" s="1839"/>
      <c r="H16" s="1839"/>
      <c r="I16" s="1799"/>
      <c r="J16" s="1800"/>
      <c r="K16" s="1800"/>
      <c r="L16" s="1801"/>
    </row>
    <row r="17" spans="2:12" ht="10.9" customHeight="1">
      <c r="B17" s="1838"/>
      <c r="C17" s="1839"/>
      <c r="D17" s="1839"/>
      <c r="E17" s="1839"/>
      <c r="F17" s="1839"/>
      <c r="G17" s="1839"/>
      <c r="H17" s="1839"/>
      <c r="I17" s="1802"/>
      <c r="J17" s="1803"/>
      <c r="K17" s="1803"/>
      <c r="L17" s="1804"/>
    </row>
    <row r="18" spans="2:12" ht="10.9" customHeight="1">
      <c r="B18" s="1838" t="s">
        <v>1229</v>
      </c>
      <c r="C18" s="1839"/>
      <c r="D18" s="1796" t="str">
        <f>" "&amp;入力シート!$D$5&amp;" "&amp;入力シート!$D$8</f>
        <v xml:space="preserve">  </v>
      </c>
      <c r="E18" s="1797"/>
      <c r="F18" s="1797"/>
      <c r="G18" s="1840"/>
      <c r="H18" s="1839" t="s">
        <v>1230</v>
      </c>
      <c r="I18" s="1826" t="str">
        <f>+TEXT(入力シート!D16,"ggge年m月d日")&amp;TEXT(入力シート!D17,)&amp;"　～　"&amp;TEXT(入力シート!D17,"ggge年m月d日")</f>
        <v>明治33年1月0日　～　明治33年1月0日</v>
      </c>
      <c r="J18" s="1827"/>
      <c r="K18" s="1827"/>
      <c r="L18" s="1843"/>
    </row>
    <row r="19" spans="2:12" ht="10.9" customHeight="1">
      <c r="B19" s="1838"/>
      <c r="C19" s="1839"/>
      <c r="D19" s="1799"/>
      <c r="E19" s="1800"/>
      <c r="F19" s="1800"/>
      <c r="G19" s="1841"/>
      <c r="H19" s="1839"/>
      <c r="I19" s="1828"/>
      <c r="J19" s="1829"/>
      <c r="K19" s="1829"/>
      <c r="L19" s="1844"/>
    </row>
    <row r="20" spans="2:12" ht="10.9" customHeight="1">
      <c r="B20" s="1838"/>
      <c r="C20" s="1839"/>
      <c r="D20" s="1802"/>
      <c r="E20" s="1803"/>
      <c r="F20" s="1803"/>
      <c r="G20" s="1842"/>
      <c r="H20" s="1839"/>
      <c r="I20" s="1830"/>
      <c r="J20" s="1831"/>
      <c r="K20" s="1831"/>
      <c r="L20" s="1845"/>
    </row>
    <row r="21" spans="2:12" ht="10.9" customHeight="1">
      <c r="B21" s="1838" t="s">
        <v>519</v>
      </c>
      <c r="C21" s="1839"/>
      <c r="D21" s="1826" t="str">
        <f>" ［　 "&amp;入力シート!$D$7&amp;"　］"</f>
        <v xml:space="preserve"> ［　 　］</v>
      </c>
      <c r="E21" s="1827"/>
      <c r="F21" s="1827"/>
      <c r="G21" s="1832" t="str">
        <f>+" " &amp; 入力シート!$D$9</f>
        <v xml:space="preserve"> </v>
      </c>
      <c r="H21" s="1832"/>
      <c r="I21" s="1832"/>
      <c r="J21" s="1832"/>
      <c r="K21" s="1832"/>
      <c r="L21" s="1833"/>
    </row>
    <row r="22" spans="2:12" ht="10.9" customHeight="1">
      <c r="B22" s="1838"/>
      <c r="C22" s="1839"/>
      <c r="D22" s="1828"/>
      <c r="E22" s="1829"/>
      <c r="F22" s="1829"/>
      <c r="G22" s="1834"/>
      <c r="H22" s="1834"/>
      <c r="I22" s="1834"/>
      <c r="J22" s="1834"/>
      <c r="K22" s="1834"/>
      <c r="L22" s="1835"/>
    </row>
    <row r="23" spans="2:12" ht="10.9" customHeight="1">
      <c r="B23" s="1846"/>
      <c r="C23" s="1847"/>
      <c r="D23" s="1830"/>
      <c r="E23" s="1831"/>
      <c r="F23" s="1831"/>
      <c r="G23" s="1836"/>
      <c r="H23" s="1836"/>
      <c r="I23" s="1836"/>
      <c r="J23" s="1836"/>
      <c r="K23" s="1836"/>
      <c r="L23" s="1837"/>
    </row>
    <row r="24" spans="2:12" ht="12.6" customHeight="1">
      <c r="B24" s="1805" t="s">
        <v>1231</v>
      </c>
      <c r="C24" s="1806"/>
      <c r="D24" s="1806"/>
      <c r="E24" s="1807"/>
      <c r="F24" s="1814"/>
      <c r="G24" s="1815"/>
      <c r="H24" s="1815"/>
      <c r="I24" s="1815"/>
      <c r="J24" s="1815"/>
      <c r="K24" s="1815"/>
      <c r="L24" s="1816"/>
    </row>
    <row r="25" spans="2:12" ht="12.6" customHeight="1">
      <c r="B25" s="1808"/>
      <c r="C25" s="1809"/>
      <c r="D25" s="1809"/>
      <c r="E25" s="1810"/>
      <c r="F25" s="1817"/>
      <c r="G25" s="1818"/>
      <c r="H25" s="1818"/>
      <c r="I25" s="1818"/>
      <c r="J25" s="1818"/>
      <c r="K25" s="1818"/>
      <c r="L25" s="1819"/>
    </row>
    <row r="26" spans="2:12" ht="12.6" customHeight="1">
      <c r="B26" s="1811"/>
      <c r="C26" s="1812"/>
      <c r="D26" s="1812"/>
      <c r="E26" s="1813"/>
      <c r="F26" s="1820"/>
      <c r="G26" s="1821"/>
      <c r="H26" s="1821"/>
      <c r="I26" s="1821"/>
      <c r="J26" s="1821"/>
      <c r="K26" s="1821"/>
      <c r="L26" s="1822"/>
    </row>
    <row r="27" spans="2:12" ht="24" customHeight="1">
      <c r="B27" s="1823" t="s">
        <v>1232</v>
      </c>
      <c r="C27" s="1824"/>
      <c r="D27" s="1824"/>
      <c r="E27" s="1824"/>
      <c r="F27" s="1824"/>
      <c r="G27" s="1824"/>
      <c r="H27" s="1824"/>
      <c r="I27" s="1824"/>
      <c r="J27" s="1824"/>
      <c r="K27" s="1824"/>
      <c r="L27" s="1825"/>
    </row>
    <row r="28" spans="2:12" ht="16.899999999999999" customHeight="1">
      <c r="B28" s="888" t="s">
        <v>1233</v>
      </c>
      <c r="C28" s="889"/>
      <c r="D28" s="885"/>
      <c r="E28" s="885"/>
      <c r="F28" s="885"/>
      <c r="G28" s="885"/>
      <c r="H28" s="885"/>
      <c r="I28" s="885"/>
      <c r="J28" s="885"/>
      <c r="K28" s="885"/>
      <c r="L28" s="886"/>
    </row>
    <row r="29" spans="2:12" ht="14.45" customHeight="1">
      <c r="B29" s="884"/>
      <c r="C29" s="889"/>
      <c r="D29" s="885"/>
      <c r="E29" s="885"/>
      <c r="F29" s="885"/>
      <c r="G29" s="885"/>
      <c r="H29" s="885"/>
      <c r="I29" s="885"/>
      <c r="J29" s="885"/>
      <c r="K29" s="885"/>
      <c r="L29" s="886"/>
    </row>
    <row r="30" spans="2:12" ht="14.45" customHeight="1">
      <c r="B30" s="890" t="s">
        <v>1234</v>
      </c>
      <c r="C30" s="891"/>
      <c r="D30" s="887"/>
      <c r="E30" s="887"/>
      <c r="F30" s="887"/>
      <c r="G30" s="887"/>
      <c r="H30" s="887"/>
      <c r="I30" s="887"/>
      <c r="J30" s="887"/>
      <c r="K30" s="887"/>
      <c r="L30" s="883"/>
    </row>
    <row r="31" spans="2:12" ht="14.45" customHeight="1">
      <c r="B31" s="890"/>
      <c r="C31" s="892"/>
      <c r="D31" s="887"/>
      <c r="E31" s="887"/>
      <c r="F31" s="887"/>
      <c r="G31" s="887"/>
      <c r="H31" s="887"/>
      <c r="I31" s="887"/>
      <c r="J31" s="887"/>
      <c r="K31" s="887"/>
      <c r="L31" s="883"/>
    </row>
    <row r="32" spans="2:12" ht="14.45" customHeight="1">
      <c r="B32" s="880"/>
      <c r="C32" s="887"/>
      <c r="D32" s="887"/>
      <c r="E32" s="887"/>
      <c r="F32" s="887"/>
      <c r="G32" s="887"/>
      <c r="H32" s="887"/>
      <c r="I32" s="887"/>
      <c r="J32" s="887"/>
      <c r="K32" s="887"/>
      <c r="L32" s="883"/>
    </row>
    <row r="33" spans="2:12" ht="14.45" customHeight="1">
      <c r="B33" s="880"/>
      <c r="C33" s="887"/>
      <c r="D33" s="887"/>
      <c r="E33" s="887"/>
      <c r="F33" s="887"/>
      <c r="G33" s="887"/>
      <c r="H33" s="887"/>
      <c r="I33" s="887"/>
      <c r="J33" s="887"/>
      <c r="K33" s="887"/>
      <c r="L33" s="883"/>
    </row>
    <row r="34" spans="2:12" ht="14.45" customHeight="1">
      <c r="B34" s="890" t="s">
        <v>1235</v>
      </c>
      <c r="C34" s="892"/>
      <c r="D34" s="887"/>
      <c r="E34" s="887"/>
      <c r="F34" s="887"/>
      <c r="G34" s="887"/>
      <c r="H34" s="887"/>
      <c r="I34" s="887"/>
      <c r="J34" s="887"/>
      <c r="K34" s="887"/>
      <c r="L34" s="883"/>
    </row>
    <row r="35" spans="2:12" ht="14.45" customHeight="1">
      <c r="B35" s="890"/>
      <c r="C35" s="892"/>
      <c r="D35" s="887"/>
      <c r="E35" s="887"/>
      <c r="F35" s="887"/>
      <c r="G35" s="887"/>
      <c r="H35" s="887"/>
      <c r="I35" s="887"/>
      <c r="J35" s="887"/>
      <c r="K35" s="887"/>
      <c r="L35" s="883"/>
    </row>
    <row r="36" spans="2:12" ht="14.45" customHeight="1">
      <c r="B36" s="890"/>
      <c r="C36" s="892"/>
      <c r="D36" s="887"/>
      <c r="E36" s="887"/>
      <c r="F36" s="887"/>
      <c r="G36" s="887"/>
      <c r="H36" s="887"/>
      <c r="I36" s="887"/>
      <c r="J36" s="887"/>
      <c r="K36" s="887"/>
      <c r="L36" s="883"/>
    </row>
    <row r="37" spans="2:12" ht="14.45" customHeight="1">
      <c r="B37" s="880"/>
      <c r="C37" s="887"/>
      <c r="D37" s="887"/>
      <c r="E37" s="887"/>
      <c r="F37" s="887"/>
      <c r="G37" s="887"/>
      <c r="H37" s="887"/>
      <c r="I37" s="887"/>
      <c r="J37" s="887"/>
      <c r="K37" s="887"/>
      <c r="L37" s="883"/>
    </row>
    <row r="38" spans="2:12" ht="14.45" customHeight="1">
      <c r="B38" s="880"/>
      <c r="C38" s="887"/>
      <c r="D38" s="887"/>
      <c r="E38" s="887"/>
      <c r="F38" s="887"/>
      <c r="G38" s="887"/>
      <c r="H38" s="887"/>
      <c r="I38" s="887"/>
      <c r="J38" s="887"/>
      <c r="K38" s="887"/>
      <c r="L38" s="883"/>
    </row>
    <row r="39" spans="2:12" ht="14.45" customHeight="1">
      <c r="B39" s="880"/>
      <c r="C39" s="887"/>
      <c r="D39" s="887"/>
      <c r="E39" s="887"/>
      <c r="F39" s="887"/>
      <c r="G39" s="887"/>
      <c r="H39" s="887"/>
      <c r="I39" s="887"/>
      <c r="J39" s="887"/>
      <c r="K39" s="887"/>
      <c r="L39" s="883"/>
    </row>
    <row r="40" spans="2:12" ht="14.45" customHeight="1">
      <c r="B40" s="880"/>
      <c r="C40" s="887"/>
      <c r="D40" s="887"/>
      <c r="E40" s="887"/>
      <c r="F40" s="887"/>
      <c r="G40" s="887"/>
      <c r="H40" s="887"/>
      <c r="I40" s="887"/>
      <c r="J40" s="887"/>
      <c r="K40" s="887"/>
      <c r="L40" s="883"/>
    </row>
    <row r="41" spans="2:12" ht="14.45" customHeight="1">
      <c r="B41" s="880"/>
      <c r="C41" s="887"/>
      <c r="D41" s="887"/>
      <c r="E41" s="887"/>
      <c r="F41" s="887"/>
      <c r="G41" s="887"/>
      <c r="H41" s="887"/>
      <c r="I41" s="887"/>
      <c r="J41" s="887"/>
      <c r="K41" s="887"/>
      <c r="L41" s="883"/>
    </row>
    <row r="42" spans="2:12" ht="24" customHeight="1">
      <c r="B42" s="1823" t="s">
        <v>1236</v>
      </c>
      <c r="C42" s="1824"/>
      <c r="D42" s="1824"/>
      <c r="E42" s="1824"/>
      <c r="F42" s="1824"/>
      <c r="G42" s="1824"/>
      <c r="H42" s="1824"/>
      <c r="I42" s="1824"/>
      <c r="J42" s="1824"/>
      <c r="K42" s="1824"/>
      <c r="L42" s="1825"/>
    </row>
    <row r="43" spans="2:12" ht="16.899999999999999" customHeight="1">
      <c r="B43" s="888" t="s">
        <v>1237</v>
      </c>
      <c r="C43" s="889"/>
      <c r="D43" s="885"/>
      <c r="E43" s="885"/>
      <c r="F43" s="885"/>
      <c r="G43" s="885"/>
      <c r="H43" s="885"/>
      <c r="I43" s="885"/>
      <c r="J43" s="885"/>
      <c r="K43" s="885"/>
      <c r="L43" s="886"/>
    </row>
    <row r="44" spans="2:12" ht="14.45" customHeight="1">
      <c r="B44" s="880"/>
      <c r="C44" s="887"/>
      <c r="D44" s="887"/>
      <c r="E44" s="887"/>
      <c r="F44" s="887"/>
      <c r="G44" s="887"/>
      <c r="H44" s="887"/>
      <c r="I44" s="887"/>
      <c r="J44" s="887"/>
      <c r="K44" s="887"/>
      <c r="L44" s="883"/>
    </row>
    <row r="45" spans="2:12" ht="14.45" customHeight="1">
      <c r="B45" s="880"/>
      <c r="C45" s="887"/>
      <c r="D45" s="887"/>
      <c r="E45" s="887"/>
      <c r="F45" s="887"/>
      <c r="G45" s="887"/>
      <c r="H45" s="887"/>
      <c r="I45" s="887"/>
      <c r="J45" s="887"/>
      <c r="K45" s="887"/>
      <c r="L45" s="883"/>
    </row>
    <row r="46" spans="2:12" ht="14.45" customHeight="1">
      <c r="B46" s="890"/>
      <c r="C46" s="892"/>
      <c r="D46" s="887"/>
      <c r="E46" s="887"/>
      <c r="F46" s="887"/>
      <c r="G46" s="887"/>
      <c r="H46" s="887"/>
      <c r="I46" s="887"/>
      <c r="J46" s="887"/>
      <c r="K46" s="887"/>
      <c r="L46" s="883"/>
    </row>
    <row r="47" spans="2:12" ht="14.45" customHeight="1">
      <c r="B47" s="890"/>
      <c r="C47" s="892"/>
      <c r="D47" s="887"/>
      <c r="E47" s="887"/>
      <c r="F47" s="887"/>
      <c r="G47" s="887"/>
      <c r="H47" s="887"/>
      <c r="I47" s="887"/>
      <c r="J47" s="887"/>
      <c r="K47" s="887"/>
      <c r="L47" s="883"/>
    </row>
    <row r="48" spans="2:12" ht="14.45" customHeight="1">
      <c r="B48" s="880"/>
      <c r="C48" s="887"/>
      <c r="D48" s="887"/>
      <c r="E48" s="887"/>
      <c r="F48" s="887"/>
      <c r="G48" s="887"/>
      <c r="H48" s="887"/>
      <c r="I48" s="887"/>
      <c r="J48" s="887"/>
      <c r="K48" s="887"/>
      <c r="L48" s="883"/>
    </row>
    <row r="49" spans="2:12" ht="14.45" customHeight="1">
      <c r="B49" s="880"/>
      <c r="C49" s="887"/>
      <c r="D49" s="887"/>
      <c r="E49" s="887"/>
      <c r="F49" s="887"/>
      <c r="G49" s="887"/>
      <c r="H49" s="887"/>
      <c r="I49" s="887"/>
      <c r="J49" s="887"/>
      <c r="K49" s="887"/>
      <c r="L49" s="883"/>
    </row>
    <row r="50" spans="2:12" ht="14.45" customHeight="1">
      <c r="B50" s="880"/>
      <c r="C50" s="887"/>
      <c r="D50" s="887"/>
      <c r="E50" s="887"/>
      <c r="F50" s="887"/>
      <c r="G50" s="887"/>
      <c r="H50" s="887"/>
      <c r="I50" s="887"/>
      <c r="J50" s="887"/>
      <c r="K50" s="887"/>
      <c r="L50" s="883"/>
    </row>
    <row r="51" spans="2:12" ht="14.45" customHeight="1">
      <c r="B51" s="880"/>
      <c r="C51" s="887"/>
      <c r="D51" s="887"/>
      <c r="E51" s="887"/>
      <c r="F51" s="887"/>
      <c r="G51" s="887"/>
      <c r="H51" s="887"/>
      <c r="I51" s="887"/>
      <c r="J51" s="887"/>
      <c r="K51" s="887"/>
      <c r="L51" s="883"/>
    </row>
    <row r="52" spans="2:12" ht="14.45" customHeight="1">
      <c r="B52" s="880"/>
      <c r="C52" s="887"/>
      <c r="D52" s="887"/>
      <c r="E52" s="887"/>
      <c r="F52" s="887"/>
      <c r="G52" s="887"/>
      <c r="H52" s="887"/>
      <c r="I52" s="887"/>
      <c r="J52" s="887"/>
      <c r="K52" s="887"/>
      <c r="L52" s="883"/>
    </row>
    <row r="53" spans="2:12" ht="14.45" customHeight="1">
      <c r="B53" s="880"/>
      <c r="C53" s="887"/>
      <c r="D53" s="887"/>
      <c r="E53" s="887"/>
      <c r="F53" s="887"/>
      <c r="G53" s="887"/>
      <c r="H53" s="887"/>
      <c r="I53" s="887"/>
      <c r="J53" s="887"/>
      <c r="K53" s="887"/>
      <c r="L53" s="883"/>
    </row>
    <row r="54" spans="2:12" ht="14.45" customHeight="1" thickBot="1">
      <c r="B54" s="893"/>
      <c r="C54" s="894"/>
      <c r="D54" s="894"/>
      <c r="E54" s="894"/>
      <c r="F54" s="894"/>
      <c r="G54" s="894"/>
      <c r="H54" s="894"/>
      <c r="I54" s="894"/>
      <c r="J54" s="894"/>
      <c r="K54" s="894"/>
      <c r="L54" s="895"/>
    </row>
  </sheetData>
  <mergeCells count="19">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 ref="B27:L27"/>
    <mergeCell ref="B42:L42"/>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74" bestFit="1" customWidth="1"/>
    <col min="2" max="2" width="1.625" style="374" customWidth="1"/>
    <col min="3" max="31" width="3.125" style="374" customWidth="1"/>
    <col min="32" max="32" width="1.625" style="374" customWidth="1"/>
    <col min="33" max="34" width="2.625" style="374" customWidth="1"/>
    <col min="35" max="35" width="2.625" style="1256" customWidth="1"/>
    <col min="36" max="36" width="2.375" style="1256" customWidth="1"/>
    <col min="37" max="68" width="2.625" style="1256" customWidth="1"/>
    <col min="69" max="70" width="2.625" style="374" customWidth="1"/>
    <col min="71" max="73" width="9" style="374"/>
    <col min="74" max="74" width="9.5" style="374" bestFit="1" customWidth="1"/>
    <col min="75" max="75" width="16.5" style="374" bestFit="1" customWidth="1"/>
    <col min="76" max="16384" width="9" style="374"/>
  </cols>
  <sheetData>
    <row r="1" spans="1:68">
      <c r="A1" s="1506" t="s">
        <v>1191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c r="BF1" s="1231"/>
      <c r="BG1" s="1231"/>
      <c r="BH1" s="1231"/>
      <c r="BI1" s="1231"/>
      <c r="BJ1" s="1231"/>
      <c r="BK1" s="1231"/>
      <c r="BL1" s="1231"/>
      <c r="BM1" s="1231"/>
      <c r="BN1" s="1231"/>
      <c r="BO1" s="1231"/>
      <c r="BP1" s="1231"/>
    </row>
    <row r="2" spans="1:68" ht="18" customHeight="1">
      <c r="A2" s="1506"/>
      <c r="B2" s="127"/>
      <c r="C2" s="127"/>
      <c r="D2" s="127"/>
      <c r="E2" s="1951"/>
      <c r="F2" s="1878"/>
      <c r="G2" s="1878"/>
      <c r="H2" s="1878"/>
      <c r="I2" s="128"/>
      <c r="J2" s="1856" t="s">
        <v>502</v>
      </c>
      <c r="K2" s="1940"/>
      <c r="L2" s="1940"/>
      <c r="M2" s="1941"/>
      <c r="N2" s="1952" t="s">
        <v>503</v>
      </c>
      <c r="O2" s="1940"/>
      <c r="P2" s="1940"/>
      <c r="Q2" s="1940"/>
      <c r="R2" s="1940"/>
      <c r="S2" s="1940"/>
      <c r="T2" s="1940"/>
      <c r="U2" s="1941"/>
      <c r="V2" s="1952" t="s">
        <v>504</v>
      </c>
      <c r="W2" s="1940"/>
      <c r="X2" s="1940"/>
      <c r="Y2" s="1941"/>
      <c r="Z2" s="1856" t="s">
        <v>505</v>
      </c>
      <c r="AA2" s="1940"/>
      <c r="AB2" s="1940"/>
      <c r="AC2" s="1941"/>
      <c r="AD2" s="127"/>
      <c r="AE2" s="127"/>
      <c r="AF2" s="127"/>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row>
    <row r="3" spans="1:68" ht="54" customHeight="1">
      <c r="A3" s="1506"/>
      <c r="B3" s="127"/>
      <c r="C3" s="127"/>
      <c r="D3" s="127"/>
      <c r="E3" s="1948"/>
      <c r="F3" s="1949"/>
      <c r="G3" s="1949"/>
      <c r="H3" s="1949"/>
      <c r="I3" s="127"/>
      <c r="J3" s="1950"/>
      <c r="K3" s="1943"/>
      <c r="L3" s="1943"/>
      <c r="M3" s="1944"/>
      <c r="N3" s="1942"/>
      <c r="O3" s="1943"/>
      <c r="P3" s="1943"/>
      <c r="Q3" s="1943"/>
      <c r="R3" s="1943"/>
      <c r="S3" s="1943"/>
      <c r="T3" s="1943"/>
      <c r="U3" s="1944"/>
      <c r="V3" s="1942"/>
      <c r="W3" s="1943"/>
      <c r="X3" s="1943"/>
      <c r="Y3" s="1944"/>
      <c r="Z3" s="1942"/>
      <c r="AA3" s="1943"/>
      <c r="AB3" s="1943"/>
      <c r="AC3" s="1944"/>
      <c r="AD3" s="127"/>
      <c r="AE3" s="127"/>
      <c r="AF3" s="127"/>
      <c r="AI3" s="1231"/>
      <c r="AJ3" s="1231"/>
      <c r="AK3" s="1945" t="s">
        <v>1482</v>
      </c>
      <c r="AL3" s="1945"/>
      <c r="AM3" s="1945"/>
      <c r="AN3" s="1945"/>
      <c r="AO3" s="1945"/>
      <c r="AP3" s="1945"/>
      <c r="AQ3" s="1945"/>
      <c r="AR3" s="1945"/>
      <c r="AS3" s="1945"/>
      <c r="AT3" s="1945"/>
      <c r="AU3" s="1945"/>
      <c r="AV3" s="1945"/>
      <c r="AW3" s="1945"/>
      <c r="AX3" s="1945"/>
      <c r="AY3" s="1945"/>
      <c r="AZ3" s="1945"/>
      <c r="BA3" s="1945"/>
      <c r="BB3" s="1945"/>
      <c r="BC3" s="1945"/>
      <c r="BD3" s="1945"/>
      <c r="BE3" s="1945"/>
      <c r="BF3" s="1945"/>
      <c r="BG3" s="1945"/>
      <c r="BH3" s="1945"/>
      <c r="BI3" s="1945"/>
      <c r="BJ3" s="1945"/>
      <c r="BK3" s="1945"/>
      <c r="BL3" s="1945"/>
      <c r="BM3" s="1945"/>
      <c r="BN3" s="1945"/>
      <c r="BO3" s="1945"/>
      <c r="BP3" s="1231"/>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31"/>
      <c r="AJ4" s="1231"/>
      <c r="AK4" s="1236"/>
      <c r="AL4" s="1236"/>
      <c r="AM4" s="1236"/>
      <c r="AN4" s="1236"/>
      <c r="AO4" s="1236"/>
      <c r="AP4" s="1236"/>
      <c r="AQ4" s="1236"/>
      <c r="AR4" s="1236"/>
      <c r="AS4" s="1236"/>
      <c r="AT4" s="1236"/>
      <c r="AU4" s="1236"/>
      <c r="AV4" s="1231"/>
      <c r="AW4" s="1231"/>
      <c r="AX4" s="1231"/>
      <c r="AY4" s="1231"/>
      <c r="AZ4" s="1231"/>
      <c r="BA4" s="1231"/>
      <c r="BB4" s="1231"/>
      <c r="BC4" s="1231"/>
      <c r="BD4" s="1231"/>
      <c r="BE4" s="1231"/>
      <c r="BF4" s="1231"/>
      <c r="BG4" s="1231"/>
      <c r="BH4" s="1231"/>
      <c r="BI4" s="1231"/>
      <c r="BJ4" s="1231"/>
      <c r="BK4" s="1231"/>
      <c r="BL4" s="1231"/>
      <c r="BM4" s="1231"/>
      <c r="BN4" s="1231"/>
      <c r="BO4" s="1231"/>
      <c r="BP4" s="1231"/>
    </row>
    <row r="5" spans="1:68" ht="24" customHeight="1">
      <c r="B5" s="127"/>
      <c r="C5" s="1945" t="s">
        <v>506</v>
      </c>
      <c r="D5" s="1946"/>
      <c r="E5" s="1946"/>
      <c r="F5" s="1946"/>
      <c r="G5" s="1946"/>
      <c r="H5" s="1946"/>
      <c r="I5" s="1946"/>
      <c r="J5" s="1946"/>
      <c r="K5" s="1946"/>
      <c r="L5" s="1946"/>
      <c r="M5" s="1946"/>
      <c r="N5" s="1946"/>
      <c r="O5" s="1946"/>
      <c r="P5" s="1946"/>
      <c r="Q5" s="1946"/>
      <c r="R5" s="1946"/>
      <c r="S5" s="1946"/>
      <c r="T5" s="1946"/>
      <c r="U5" s="1946"/>
      <c r="V5" s="1946"/>
      <c r="W5" s="1946"/>
      <c r="X5" s="1946"/>
      <c r="Y5" s="1946"/>
      <c r="Z5" s="1946"/>
      <c r="AA5" s="1946"/>
      <c r="AB5" s="1946"/>
      <c r="AC5" s="1946"/>
      <c r="AD5" s="1946"/>
      <c r="AE5" s="1946"/>
      <c r="AF5" s="129"/>
      <c r="AG5" s="376"/>
      <c r="AI5" s="1231"/>
      <c r="AJ5" s="1231"/>
      <c r="AK5" s="1236"/>
      <c r="AL5" s="1236"/>
      <c r="AM5" s="1236"/>
      <c r="AN5" s="1236"/>
      <c r="AO5" s="1236"/>
      <c r="AP5" s="1236"/>
      <c r="AQ5" s="1236"/>
      <c r="AR5" s="1236"/>
      <c r="AS5" s="1236"/>
      <c r="AT5" s="1236"/>
      <c r="AU5" s="1236"/>
      <c r="AV5" s="1231"/>
      <c r="AW5" s="1231"/>
      <c r="AX5" s="1231"/>
      <c r="AY5" s="1231"/>
      <c r="AZ5" s="1231"/>
      <c r="BA5" s="1231"/>
      <c r="BB5" s="1231"/>
      <c r="BC5" s="1231"/>
      <c r="BD5" s="1231"/>
      <c r="BE5" s="1231"/>
      <c r="BF5" s="1231"/>
      <c r="BG5" s="1231"/>
      <c r="BH5" s="1231"/>
      <c r="BI5" s="1231"/>
      <c r="BJ5" s="1231"/>
      <c r="BK5" s="1231"/>
      <c r="BL5" s="1231"/>
      <c r="BM5" s="1231"/>
      <c r="BN5" s="1231"/>
      <c r="BO5" s="1231"/>
      <c r="BP5" s="1231"/>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31"/>
      <c r="AJ6" s="1231"/>
      <c r="AK6" s="1236"/>
      <c r="AL6" s="1236"/>
      <c r="AM6" s="1236"/>
      <c r="AN6" s="1236"/>
      <c r="AO6" s="1236"/>
      <c r="AP6" s="1236"/>
      <c r="AQ6" s="1236"/>
      <c r="AR6" s="1236"/>
      <c r="AS6" s="1236"/>
      <c r="AT6" s="1236"/>
      <c r="AU6" s="1236"/>
      <c r="AV6" s="1231"/>
      <c r="AW6" s="1231"/>
      <c r="AX6" s="1231"/>
      <c r="AY6" s="1231"/>
      <c r="AZ6" s="1231"/>
      <c r="BA6" s="1231"/>
      <c r="BB6" s="1231"/>
      <c r="BC6" s="1231"/>
      <c r="BD6" s="1231"/>
      <c r="BE6" s="1231"/>
      <c r="BF6" s="1231"/>
      <c r="BG6" s="1231"/>
      <c r="BH6" s="1231"/>
      <c r="BI6" s="1231"/>
      <c r="BJ6" s="1231"/>
      <c r="BK6" s="1231"/>
      <c r="BL6" s="1231"/>
      <c r="BM6" s="1231"/>
      <c r="BN6" s="1231"/>
      <c r="BO6" s="1231"/>
      <c r="BP6" s="1231"/>
    </row>
    <row r="7" spans="1:68" ht="18" customHeight="1">
      <c r="B7" s="127"/>
      <c r="C7" s="127"/>
      <c r="D7" s="835" t="str">
        <f>"福 岡 県 "&amp;入力シート!C3&amp; "長 殿"</f>
        <v>福 岡 県 長 殿</v>
      </c>
      <c r="E7" s="835"/>
      <c r="F7" s="835"/>
      <c r="G7" s="835"/>
      <c r="H7" s="835"/>
      <c r="I7" s="835"/>
      <c r="J7" s="835"/>
      <c r="K7" s="835"/>
      <c r="L7" s="835"/>
      <c r="M7" s="835"/>
      <c r="N7" s="835"/>
      <c r="O7" s="835"/>
      <c r="P7" s="835"/>
      <c r="Q7" s="835"/>
      <c r="R7" s="835"/>
      <c r="S7" s="835"/>
      <c r="T7" s="129"/>
      <c r="U7" s="127"/>
      <c r="V7" s="130"/>
      <c r="W7" s="130"/>
      <c r="X7" s="131"/>
      <c r="Y7" s="127"/>
      <c r="Z7" s="127"/>
      <c r="AA7" s="127"/>
      <c r="AB7" s="127"/>
      <c r="AC7" s="127"/>
      <c r="AD7" s="127"/>
      <c r="AE7" s="127"/>
      <c r="AF7" s="127"/>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31"/>
      <c r="AJ8" s="1231"/>
      <c r="AK8" s="1953">
        <f>入力シート!D23</f>
        <v>0</v>
      </c>
      <c r="AL8" s="1954"/>
      <c r="AM8" s="1954"/>
      <c r="AN8" s="1954"/>
      <c r="AO8" s="1954"/>
      <c r="AP8" s="1954"/>
      <c r="AQ8" s="1954"/>
      <c r="AR8" s="1954"/>
      <c r="AS8" s="1954"/>
      <c r="AT8" s="1954"/>
      <c r="AU8" s="1955" t="s">
        <v>1483</v>
      </c>
      <c r="AV8" s="1920"/>
      <c r="AW8" s="1231"/>
      <c r="AX8" s="1231"/>
      <c r="AY8" s="1231"/>
      <c r="AZ8" s="1231"/>
      <c r="BA8" s="1231"/>
      <c r="BB8" s="1231"/>
      <c r="BC8" s="1231"/>
      <c r="BD8" s="1231"/>
      <c r="BE8" s="1231"/>
      <c r="BF8" s="1231"/>
      <c r="BG8" s="1231"/>
      <c r="BH8" s="1231"/>
      <c r="BI8" s="1231"/>
      <c r="BJ8" s="1231"/>
      <c r="BK8" s="1231"/>
      <c r="BL8" s="1231"/>
      <c r="BM8" s="1231"/>
      <c r="BN8" s="1231"/>
      <c r="BO8" s="1231"/>
      <c r="BP8" s="1231"/>
    </row>
    <row r="9" spans="1:68" ht="18" customHeight="1">
      <c r="B9" s="127"/>
      <c r="C9" s="127"/>
      <c r="D9" s="127"/>
      <c r="E9" s="127"/>
      <c r="F9" s="127"/>
      <c r="G9" s="127"/>
      <c r="H9" s="127"/>
      <c r="I9" s="127"/>
      <c r="J9" s="127"/>
      <c r="K9" s="127"/>
      <c r="L9" s="127"/>
      <c r="M9" s="127"/>
      <c r="N9" s="127"/>
      <c r="O9" s="127"/>
      <c r="P9" s="127"/>
      <c r="Q9" s="127"/>
      <c r="R9" s="127"/>
      <c r="S9" s="127"/>
      <c r="T9" s="1947" t="s">
        <v>112</v>
      </c>
      <c r="U9" s="1861"/>
      <c r="V9" s="1861"/>
      <c r="W9" s="1861"/>
      <c r="X9" s="1861"/>
      <c r="Y9" s="1861"/>
      <c r="Z9" s="1861"/>
      <c r="AA9" s="1861"/>
      <c r="AB9" s="1861"/>
      <c r="AC9" s="1861"/>
      <c r="AD9" s="1861"/>
      <c r="AE9" s="127"/>
      <c r="AF9" s="127"/>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31"/>
      <c r="AJ10" s="1231"/>
      <c r="AK10" s="1231"/>
      <c r="AL10" s="1231"/>
      <c r="AM10" s="1231"/>
      <c r="AN10" s="1231"/>
      <c r="AO10" s="1231"/>
      <c r="AP10" s="1231"/>
      <c r="AQ10" s="1231"/>
      <c r="AR10" s="1231"/>
      <c r="AS10" s="1235"/>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row>
    <row r="11" spans="1:68" s="373" customFormat="1" ht="18" customHeight="1">
      <c r="B11" s="128"/>
      <c r="C11" s="128"/>
      <c r="D11" s="128"/>
      <c r="E11" s="128"/>
      <c r="F11" s="128"/>
      <c r="G11" s="128"/>
      <c r="H11" s="128"/>
      <c r="I11" s="128"/>
      <c r="J11" s="128"/>
      <c r="K11" s="128"/>
      <c r="L11" s="128"/>
      <c r="M11" s="128"/>
      <c r="N11" s="128"/>
      <c r="O11" s="128"/>
      <c r="P11" s="128"/>
      <c r="Q11" s="1623" t="s">
        <v>529</v>
      </c>
      <c r="R11" s="1623"/>
      <c r="S11" s="1623"/>
      <c r="T11" s="1919" t="s">
        <v>510</v>
      </c>
      <c r="U11" s="1623"/>
      <c r="V11" s="1623" t="str">
        <f>" " &amp; 入力シート!D22</f>
        <v xml:space="preserve"> </v>
      </c>
      <c r="W11" s="1623"/>
      <c r="X11" s="1623"/>
      <c r="Y11" s="1623"/>
      <c r="Z11" s="1623"/>
      <c r="AA11" s="1623"/>
      <c r="AB11" s="1623"/>
      <c r="AC11" s="1623"/>
      <c r="AD11" s="1623"/>
      <c r="AE11" s="1623"/>
      <c r="AF11" s="128"/>
      <c r="AI11" s="1231"/>
      <c r="AJ11" s="1231"/>
      <c r="AK11" s="1231"/>
      <c r="AL11" s="1231"/>
      <c r="AM11" s="1231"/>
      <c r="AN11" s="1231"/>
      <c r="AO11" s="1231"/>
      <c r="AP11" s="1231"/>
      <c r="AQ11" s="1231"/>
      <c r="AR11" s="1231"/>
      <c r="AS11" s="1235"/>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row>
    <row r="12" spans="1:68" s="373" customFormat="1" ht="18" customHeight="1">
      <c r="B12" s="128"/>
      <c r="C12" s="128"/>
      <c r="D12" s="128"/>
      <c r="E12" s="128"/>
      <c r="F12" s="128"/>
      <c r="G12" s="128"/>
      <c r="H12" s="128"/>
      <c r="I12" s="128"/>
      <c r="J12" s="128"/>
      <c r="K12" s="128"/>
      <c r="L12" s="128"/>
      <c r="M12" s="128"/>
      <c r="N12" s="128"/>
      <c r="O12" s="128"/>
      <c r="P12" s="128"/>
      <c r="Q12" s="1623"/>
      <c r="R12" s="1623"/>
      <c r="S12" s="1623"/>
      <c r="T12" s="1919" t="s">
        <v>511</v>
      </c>
      <c r="U12" s="1623"/>
      <c r="V12" s="1919" t="str">
        <f>" " &amp; 入力シート!D23</f>
        <v xml:space="preserve"> </v>
      </c>
      <c r="W12" s="1919"/>
      <c r="X12" s="1919"/>
      <c r="Y12" s="1919"/>
      <c r="Z12" s="1919"/>
      <c r="AA12" s="1919"/>
      <c r="AB12" s="1919"/>
      <c r="AC12" s="1919"/>
      <c r="AD12" s="1919"/>
      <c r="AE12" s="1919"/>
      <c r="AF12" s="128"/>
      <c r="AI12" s="1231"/>
      <c r="AJ12" s="1231"/>
      <c r="AK12" s="1231"/>
      <c r="AL12" s="1231"/>
      <c r="AM12" s="1231"/>
      <c r="AN12" s="1231"/>
      <c r="AO12" s="1231"/>
      <c r="AP12" s="1231"/>
      <c r="AQ12" s="1231"/>
      <c r="AR12" s="1231"/>
      <c r="AS12" s="1235"/>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row>
    <row r="13" spans="1:68"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919" t="str">
        <f>"     " &amp; 入力シート!D24</f>
        <v xml:space="preserve">     </v>
      </c>
      <c r="W13" s="1919"/>
      <c r="X13" s="1919"/>
      <c r="Y13" s="1919"/>
      <c r="Z13" s="1919"/>
      <c r="AA13" s="1919"/>
      <c r="AB13" s="1919"/>
      <c r="AC13" s="1919"/>
      <c r="AD13" s="133" t="s">
        <v>98</v>
      </c>
      <c r="AE13" s="132"/>
      <c r="AF13" s="128"/>
      <c r="AI13" s="1231"/>
      <c r="AJ13" s="1231"/>
      <c r="AK13" s="1231"/>
      <c r="AL13" s="1231"/>
      <c r="AM13" s="1231"/>
      <c r="AN13" s="1231"/>
      <c r="AO13" s="1231"/>
      <c r="AP13" s="1231"/>
      <c r="AQ13" s="1231"/>
      <c r="AR13" s="1231"/>
      <c r="AS13" s="1235"/>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row>
    <row r="14" spans="1:68"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31"/>
      <c r="AJ14" s="1231"/>
      <c r="AK14" s="1231"/>
      <c r="AL14" s="1231"/>
      <c r="AM14" s="1231"/>
      <c r="AN14" s="1231"/>
      <c r="AO14" s="1231"/>
      <c r="AP14" s="1231"/>
      <c r="AQ14" s="1231"/>
      <c r="AR14" s="1231"/>
      <c r="AS14" s="1235"/>
      <c r="AT14" s="1231"/>
      <c r="AU14" s="1231"/>
      <c r="AV14" s="1231"/>
      <c r="AW14" s="1231"/>
      <c r="AX14" s="1231"/>
      <c r="AY14" s="1231"/>
      <c r="AZ14" s="1623"/>
      <c r="BA14" s="1623"/>
      <c r="BB14" s="1623"/>
      <c r="BC14" s="1623"/>
      <c r="BD14" s="1623"/>
      <c r="BE14" s="1623"/>
      <c r="BF14" s="1623"/>
      <c r="BG14" s="1623"/>
      <c r="BH14" s="1623"/>
      <c r="BI14" s="1623"/>
      <c r="BJ14" s="1623"/>
      <c r="BK14" s="1623"/>
      <c r="BL14" s="1623"/>
      <c r="BM14" s="1623"/>
      <c r="BN14" s="1623"/>
      <c r="BO14" s="1231"/>
      <c r="BP14" s="1231"/>
    </row>
    <row r="15" spans="1:68" s="373" customFormat="1" ht="18" customHeight="1">
      <c r="B15" s="128"/>
      <c r="C15" s="128"/>
      <c r="D15" s="128"/>
      <c r="E15" s="128"/>
      <c r="F15" s="128"/>
      <c r="G15" s="128"/>
      <c r="H15" s="1919" t="s">
        <v>512</v>
      </c>
      <c r="I15" s="1920"/>
      <c r="J15" s="1920"/>
      <c r="K15" s="1920"/>
      <c r="L15" s="1920"/>
      <c r="M15" s="1920"/>
      <c r="N15" s="1920"/>
      <c r="O15" s="1920"/>
      <c r="P15" s="1920"/>
      <c r="Q15" s="1920"/>
      <c r="R15" s="1920"/>
      <c r="S15" s="1920"/>
      <c r="T15" s="1920"/>
      <c r="U15" s="1920"/>
      <c r="V15" s="1920"/>
      <c r="W15" s="1920"/>
      <c r="X15" s="1920"/>
      <c r="Y15" s="1920"/>
      <c r="Z15" s="1920"/>
      <c r="AA15" s="1920"/>
      <c r="AB15" s="128"/>
      <c r="AC15" s="128"/>
      <c r="AD15" s="128"/>
      <c r="AE15" s="128"/>
      <c r="AF15" s="128"/>
      <c r="AI15" s="1231"/>
      <c r="AJ15" s="1231"/>
      <c r="AK15" s="1231"/>
      <c r="AL15" s="1231"/>
      <c r="AM15" s="1231"/>
      <c r="AN15" s="1231"/>
      <c r="AO15" s="1231"/>
      <c r="AP15" s="1231"/>
      <c r="AQ15" s="1231"/>
      <c r="AR15" s="1231"/>
      <c r="AS15" s="1235"/>
      <c r="AT15" s="1231"/>
      <c r="AU15" s="1231"/>
      <c r="AV15" s="1231"/>
      <c r="AW15" s="1231"/>
      <c r="AX15" s="1231"/>
      <c r="AY15" s="1231"/>
      <c r="AZ15" s="1231"/>
      <c r="BA15" s="1231"/>
      <c r="BB15" s="1231"/>
      <c r="BC15" s="1231"/>
      <c r="BD15" s="1231"/>
      <c r="BE15" s="1715" t="s">
        <v>1484</v>
      </c>
      <c r="BF15" s="1715"/>
      <c r="BG15" s="1715"/>
      <c r="BH15" s="1715" t="s">
        <v>1485</v>
      </c>
      <c r="BI15" s="1715"/>
      <c r="BJ15" s="1715"/>
      <c r="BK15" s="1715"/>
      <c r="BL15" s="1715"/>
      <c r="BM15" s="1249" t="s">
        <v>98</v>
      </c>
      <c r="BN15" s="1231"/>
      <c r="BO15" s="1231"/>
      <c r="BP15" s="1231"/>
    </row>
    <row r="16" spans="1:68" s="373" customFormat="1" ht="18" customHeight="1">
      <c r="B16" s="128"/>
      <c r="C16" s="128"/>
      <c r="D16" s="128"/>
      <c r="E16" s="128"/>
      <c r="F16" s="128"/>
      <c r="G16" s="128"/>
      <c r="H16" s="1919" t="s">
        <v>513</v>
      </c>
      <c r="I16" s="1920"/>
      <c r="J16" s="1920"/>
      <c r="K16" s="1920"/>
      <c r="L16" s="1920"/>
      <c r="M16" s="1920"/>
      <c r="N16" s="1920"/>
      <c r="O16" s="1920"/>
      <c r="P16" s="1920"/>
      <c r="Q16" s="1920"/>
      <c r="R16" s="1920"/>
      <c r="S16" s="1920"/>
      <c r="T16" s="1920"/>
      <c r="U16" s="1920"/>
      <c r="V16" s="1920"/>
      <c r="W16" s="1920"/>
      <c r="X16" s="1920"/>
      <c r="Y16" s="1920"/>
      <c r="Z16" s="1920"/>
      <c r="AA16" s="1920"/>
      <c r="AB16" s="128"/>
      <c r="AC16" s="128"/>
      <c r="AD16" s="128"/>
      <c r="AE16" s="128"/>
      <c r="AF16" s="128"/>
      <c r="AI16" s="1231"/>
      <c r="AJ16" s="1231"/>
      <c r="AK16" s="1231"/>
      <c r="AL16" s="1231"/>
      <c r="AM16" s="1231"/>
      <c r="AN16" s="1231"/>
      <c r="AO16" s="1231"/>
      <c r="AP16" s="1231"/>
      <c r="AQ16" s="1231"/>
      <c r="AR16" s="1231"/>
      <c r="AS16" s="1235"/>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row>
    <row r="17" spans="2:75" s="373"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31"/>
      <c r="AJ17" s="1231"/>
      <c r="AK17" s="1231"/>
      <c r="AL17" s="1231"/>
      <c r="AM17" s="1231"/>
      <c r="AN17" s="1919"/>
      <c r="AO17" s="1919"/>
      <c r="AP17" s="1919"/>
      <c r="AQ17" s="1919"/>
      <c r="AR17" s="1919"/>
      <c r="AS17" s="1919"/>
      <c r="AT17" s="1919"/>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row>
    <row r="18" spans="2:75" s="373" customFormat="1" ht="18" customHeight="1">
      <c r="B18" s="128"/>
      <c r="C18" s="1921" t="s">
        <v>514</v>
      </c>
      <c r="D18" s="1920"/>
      <c r="E18" s="1920"/>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28"/>
      <c r="AI18" s="1231"/>
      <c r="AJ18" s="1231"/>
      <c r="AK18" s="1231"/>
      <c r="AL18" s="1231"/>
      <c r="AM18" s="1231"/>
      <c r="AN18" s="1235"/>
      <c r="AO18" s="1250"/>
      <c r="AP18" s="1250"/>
      <c r="AQ18" s="1250"/>
      <c r="AR18" s="1250"/>
      <c r="AS18" s="1250"/>
      <c r="AT18" s="1235"/>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row>
    <row r="19" spans="2:75" s="373"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31"/>
      <c r="AJ19" s="1231"/>
      <c r="AK19" s="1231"/>
      <c r="AL19" s="1231"/>
      <c r="AM19" s="1231"/>
      <c r="AN19" s="1235"/>
      <c r="AO19" s="1250"/>
      <c r="AP19" s="1250"/>
      <c r="AQ19" s="1250"/>
      <c r="AR19" s="1250"/>
      <c r="AS19" s="1250"/>
      <c r="AT19" s="1235"/>
      <c r="AU19" s="1231"/>
      <c r="AV19" s="1231"/>
      <c r="AW19" s="1231"/>
      <c r="AX19" s="1231"/>
      <c r="AY19" s="1231"/>
      <c r="AZ19" s="1231"/>
      <c r="BA19" s="1231"/>
      <c r="BB19" s="1231"/>
      <c r="BC19" s="1231"/>
      <c r="BD19" s="1231"/>
      <c r="BE19" s="1231"/>
      <c r="BF19" s="1231"/>
      <c r="BG19" s="1231"/>
      <c r="BH19" s="1231"/>
      <c r="BI19" s="1231"/>
      <c r="BJ19" s="1231"/>
      <c r="BK19" s="1231"/>
      <c r="BL19" s="1231"/>
      <c r="BM19" s="1231"/>
      <c r="BN19" s="1231"/>
      <c r="BO19" s="1231"/>
      <c r="BP19" s="1231"/>
    </row>
    <row r="20" spans="2:75" s="373" customFormat="1" ht="40.5" customHeight="1">
      <c r="B20" s="128"/>
      <c r="C20" s="1922" t="s">
        <v>515</v>
      </c>
      <c r="D20" s="1923"/>
      <c r="E20" s="1923"/>
      <c r="F20" s="1924"/>
      <c r="G20" s="1925" t="str">
        <f>入力シート!$D$4&amp;入力シート!$E$4&amp;入力シート!$G$4&amp;入力シート!$I$4&amp;入力シート!$K$4&amp;入力シート!$O$4</f>
        <v>平成年度起工第号</v>
      </c>
      <c r="H20" s="1926"/>
      <c r="I20" s="1926"/>
      <c r="J20" s="1926"/>
      <c r="K20" s="1926"/>
      <c r="L20" s="1926"/>
      <c r="M20" s="1926"/>
      <c r="N20" s="1926"/>
      <c r="O20" s="1926"/>
      <c r="P20" s="1926"/>
      <c r="Q20" s="1926"/>
      <c r="R20" s="1927"/>
      <c r="S20" s="1928" t="s">
        <v>517</v>
      </c>
      <c r="T20" s="1929"/>
      <c r="U20" s="1929"/>
      <c r="V20" s="1930"/>
      <c r="W20" s="1933">
        <f>+入力シート!D6</f>
        <v>0</v>
      </c>
      <c r="X20" s="1929"/>
      <c r="Y20" s="1929"/>
      <c r="Z20" s="1929"/>
      <c r="AA20" s="1929"/>
      <c r="AB20" s="1929"/>
      <c r="AC20" s="1929"/>
      <c r="AD20" s="1929"/>
      <c r="AE20" s="1934"/>
      <c r="AF20" s="128"/>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row>
    <row r="21" spans="2:75" s="373" customFormat="1" ht="20.25" customHeight="1">
      <c r="B21" s="128"/>
      <c r="C21" s="1939" t="s">
        <v>518</v>
      </c>
      <c r="D21" s="1893"/>
      <c r="E21" s="1893"/>
      <c r="F21" s="1894"/>
      <c r="G21" s="1907" t="str">
        <f>入力シート!$D$5&amp;" "&amp;入力シート!$D$8</f>
        <v xml:space="preserve"> </v>
      </c>
      <c r="H21" s="1893"/>
      <c r="I21" s="1893"/>
      <c r="J21" s="1893"/>
      <c r="K21" s="1893"/>
      <c r="L21" s="1893"/>
      <c r="M21" s="1893"/>
      <c r="N21" s="1893"/>
      <c r="O21" s="1893"/>
      <c r="P21" s="1893"/>
      <c r="Q21" s="1893"/>
      <c r="R21" s="1894"/>
      <c r="S21" s="1931"/>
      <c r="T21" s="1878"/>
      <c r="U21" s="1878"/>
      <c r="V21" s="1879"/>
      <c r="W21" s="1908"/>
      <c r="X21" s="1935"/>
      <c r="Y21" s="1935"/>
      <c r="Z21" s="1935"/>
      <c r="AA21" s="1935"/>
      <c r="AB21" s="1935"/>
      <c r="AC21" s="1935"/>
      <c r="AD21" s="1935"/>
      <c r="AE21" s="1936"/>
      <c r="AF21" s="128"/>
      <c r="AI21" s="1231"/>
      <c r="AJ21" s="1231"/>
      <c r="AK21" s="1235" t="s">
        <v>1486</v>
      </c>
      <c r="AL21" s="1250"/>
      <c r="AM21" s="1231"/>
      <c r="AN21" s="1231"/>
      <c r="AO21" s="1231"/>
      <c r="AP21" s="1231"/>
      <c r="AQ21" s="1231"/>
      <c r="AR21" s="1231"/>
      <c r="AS21" s="1231"/>
      <c r="AT21" s="1231"/>
      <c r="AU21" s="1231"/>
      <c r="AV21" s="1231"/>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row>
    <row r="22" spans="2:75" s="373" customFormat="1" ht="20.25" customHeight="1">
      <c r="B22" s="128"/>
      <c r="C22" s="1895"/>
      <c r="D22" s="1896"/>
      <c r="E22" s="1896"/>
      <c r="F22" s="1897"/>
      <c r="G22" s="1932"/>
      <c r="H22" s="1896"/>
      <c r="I22" s="1896"/>
      <c r="J22" s="1896"/>
      <c r="K22" s="1896"/>
      <c r="L22" s="1896"/>
      <c r="M22" s="1896"/>
      <c r="N22" s="1896"/>
      <c r="O22" s="1896"/>
      <c r="P22" s="1896"/>
      <c r="Q22" s="1896"/>
      <c r="R22" s="1897"/>
      <c r="S22" s="1932"/>
      <c r="T22" s="1896"/>
      <c r="U22" s="1896"/>
      <c r="V22" s="1897"/>
      <c r="W22" s="1909"/>
      <c r="X22" s="1937"/>
      <c r="Y22" s="1937"/>
      <c r="Z22" s="1937"/>
      <c r="AA22" s="1937"/>
      <c r="AB22" s="1937"/>
      <c r="AC22" s="1937"/>
      <c r="AD22" s="1937"/>
      <c r="AE22" s="1938"/>
      <c r="AF22" s="128"/>
      <c r="AI22" s="1231"/>
      <c r="AJ22" s="1231"/>
      <c r="AK22" s="1235" t="s">
        <v>1487</v>
      </c>
      <c r="AL22" s="1250"/>
      <c r="AM22" s="1231"/>
      <c r="AN22" s="1231"/>
      <c r="AO22" s="1231"/>
      <c r="AP22" s="1231"/>
      <c r="AQ22" s="1231"/>
      <c r="AR22" s="1231"/>
      <c r="AS22" s="1231"/>
      <c r="AT22" s="1231"/>
      <c r="AU22" s="1231"/>
      <c r="AV22" s="1231"/>
      <c r="AW22" s="1231"/>
      <c r="AX22" s="1231"/>
      <c r="AY22" s="1231"/>
      <c r="AZ22" s="1231"/>
      <c r="BA22" s="1231"/>
      <c r="BB22" s="1231"/>
      <c r="BC22" s="1231"/>
      <c r="BD22" s="1231"/>
      <c r="BE22" s="1231"/>
      <c r="BF22" s="1231"/>
      <c r="BG22" s="1231"/>
      <c r="BH22" s="1231"/>
      <c r="BI22" s="1231"/>
      <c r="BJ22" s="1231"/>
      <c r="BK22" s="1231"/>
      <c r="BL22" s="1231"/>
      <c r="BM22" s="1231"/>
      <c r="BN22" s="1231"/>
      <c r="BO22" s="1231"/>
      <c r="BP22" s="1231"/>
    </row>
    <row r="23" spans="2:75" s="373" customFormat="1" ht="20.25" customHeight="1">
      <c r="B23" s="128"/>
      <c r="C23" s="1892" t="s">
        <v>519</v>
      </c>
      <c r="D23" s="1893"/>
      <c r="E23" s="1893"/>
      <c r="F23" s="1894"/>
      <c r="G23" s="1898" t="s">
        <v>890</v>
      </c>
      <c r="H23" s="1900">
        <f>+入力シート!D7</f>
        <v>0</v>
      </c>
      <c r="I23" s="1901"/>
      <c r="J23" s="1901"/>
      <c r="K23" s="1901"/>
      <c r="L23" s="1885" t="s">
        <v>891</v>
      </c>
      <c r="M23" s="1893"/>
      <c r="N23" s="1888">
        <f>+入力シート!D9</f>
        <v>0</v>
      </c>
      <c r="O23" s="1888"/>
      <c r="P23" s="1888"/>
      <c r="Q23" s="1888"/>
      <c r="R23" s="1888"/>
      <c r="S23" s="1888"/>
      <c r="T23" s="1888"/>
      <c r="U23" s="1888"/>
      <c r="V23" s="1888"/>
      <c r="W23" s="1888"/>
      <c r="X23" s="1888"/>
      <c r="Y23" s="1888"/>
      <c r="Z23" s="1888"/>
      <c r="AA23" s="1888"/>
      <c r="AB23" s="1888"/>
      <c r="AC23" s="1888"/>
      <c r="AD23" s="1888"/>
      <c r="AE23" s="1903"/>
      <c r="AF23" s="128"/>
      <c r="AI23" s="1231"/>
      <c r="AJ23" s="1231"/>
      <c r="AK23" s="1231"/>
      <c r="AL23" s="1231"/>
      <c r="AM23" s="1235"/>
      <c r="AN23" s="1231"/>
      <c r="AO23" s="1231"/>
      <c r="AP23" s="1231"/>
      <c r="AQ23" s="1231"/>
      <c r="AR23" s="1231"/>
      <c r="AS23" s="1231"/>
      <c r="AT23" s="1231"/>
      <c r="AU23" s="1231"/>
      <c r="AV23" s="1231"/>
      <c r="AW23" s="1231"/>
      <c r="AX23" s="1231"/>
      <c r="AY23" s="1231"/>
      <c r="AZ23" s="1231"/>
      <c r="BA23" s="1231"/>
      <c r="BB23" s="1231"/>
      <c r="BC23" s="1231"/>
      <c r="BD23" s="1231"/>
      <c r="BE23" s="1231"/>
      <c r="BF23" s="1231"/>
      <c r="BG23" s="1231"/>
      <c r="BH23" s="1231"/>
      <c r="BI23" s="1231"/>
      <c r="BJ23" s="1231"/>
      <c r="BK23" s="1231"/>
      <c r="BL23" s="1231"/>
      <c r="BM23" s="1231"/>
      <c r="BN23" s="1231"/>
      <c r="BO23" s="1231"/>
      <c r="BP23" s="1231"/>
    </row>
    <row r="24" spans="2:75" s="373" customFormat="1" ht="20.25" customHeight="1">
      <c r="B24" s="128"/>
      <c r="C24" s="1895"/>
      <c r="D24" s="1896"/>
      <c r="E24" s="1896"/>
      <c r="F24" s="1897"/>
      <c r="G24" s="1899"/>
      <c r="H24" s="1902"/>
      <c r="I24" s="1902"/>
      <c r="J24" s="1902"/>
      <c r="K24" s="1902"/>
      <c r="L24" s="1896"/>
      <c r="M24" s="1896"/>
      <c r="N24" s="1904"/>
      <c r="O24" s="1904"/>
      <c r="P24" s="1904"/>
      <c r="Q24" s="1904"/>
      <c r="R24" s="1904"/>
      <c r="S24" s="1904"/>
      <c r="T24" s="1904"/>
      <c r="U24" s="1904"/>
      <c r="V24" s="1904"/>
      <c r="W24" s="1904"/>
      <c r="X24" s="1904"/>
      <c r="Y24" s="1904"/>
      <c r="Z24" s="1904"/>
      <c r="AA24" s="1904"/>
      <c r="AB24" s="1904"/>
      <c r="AC24" s="1904"/>
      <c r="AD24" s="1904"/>
      <c r="AE24" s="1905"/>
      <c r="AF24" s="128"/>
      <c r="AI24" s="1231"/>
      <c r="AJ24" s="1231"/>
      <c r="AK24" s="1231"/>
      <c r="AL24" s="1231"/>
      <c r="AM24" s="1235"/>
      <c r="AN24" s="1231"/>
      <c r="AO24" s="1231"/>
      <c r="AP24" s="1231"/>
      <c r="AQ24" s="1231"/>
      <c r="AR24" s="1231"/>
      <c r="AS24" s="1231"/>
      <c r="AT24" s="1231"/>
      <c r="AU24" s="1231"/>
      <c r="AV24" s="1231"/>
      <c r="AW24" s="1231"/>
      <c r="AX24" s="1231"/>
      <c r="AY24" s="1231"/>
      <c r="AZ24" s="1231"/>
      <c r="BA24" s="1231"/>
      <c r="BB24" s="1231"/>
      <c r="BC24" s="1231"/>
      <c r="BD24" s="1231"/>
      <c r="BE24" s="1231"/>
      <c r="BF24" s="1231"/>
      <c r="BG24" s="1231"/>
      <c r="BH24" s="1231"/>
      <c r="BI24" s="1231"/>
      <c r="BJ24" s="1231"/>
      <c r="BK24" s="1231"/>
      <c r="BL24" s="1231"/>
      <c r="BM24" s="1231"/>
      <c r="BN24" s="1231"/>
      <c r="BO24" s="1231"/>
      <c r="BP24" s="1231"/>
    </row>
    <row r="25" spans="2:75" s="373" customFormat="1" ht="6" customHeight="1">
      <c r="B25" s="128"/>
      <c r="C25" s="1906"/>
      <c r="D25" s="1878"/>
      <c r="E25" s="1878"/>
      <c r="F25" s="1879"/>
      <c r="G25" s="1907"/>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910"/>
      <c r="AF25" s="128"/>
      <c r="AI25" s="1231"/>
      <c r="AJ25" s="1715" t="s">
        <v>514</v>
      </c>
      <c r="AK25" s="1920"/>
      <c r="AL25" s="1920"/>
      <c r="AM25" s="1920"/>
      <c r="AN25" s="1920"/>
      <c r="AO25" s="1920"/>
      <c r="AP25" s="1920"/>
      <c r="AQ25" s="1920"/>
      <c r="AR25" s="1920"/>
      <c r="AS25" s="1920"/>
      <c r="AT25" s="1920"/>
      <c r="AU25" s="1920"/>
      <c r="AV25" s="1920"/>
      <c r="AW25" s="1920"/>
      <c r="AX25" s="1920"/>
      <c r="AY25" s="1920"/>
      <c r="AZ25" s="1920"/>
      <c r="BA25" s="1920"/>
      <c r="BB25" s="1920"/>
      <c r="BC25" s="1920"/>
      <c r="BD25" s="1920"/>
      <c r="BE25" s="1920"/>
      <c r="BF25" s="1920"/>
      <c r="BG25" s="1920"/>
      <c r="BH25" s="1920"/>
      <c r="BI25" s="1920"/>
      <c r="BJ25" s="1920"/>
      <c r="BK25" s="1920"/>
      <c r="BL25" s="1920"/>
      <c r="BM25" s="1920"/>
      <c r="BN25" s="1920"/>
      <c r="BO25" s="1920"/>
      <c r="BP25" s="1231"/>
    </row>
    <row r="26" spans="2:75" s="373" customFormat="1" ht="28.5" customHeight="1">
      <c r="B26" s="128"/>
      <c r="C26" s="1911" t="s">
        <v>520</v>
      </c>
      <c r="D26" s="1878"/>
      <c r="E26" s="1878"/>
      <c r="F26" s="1879"/>
      <c r="G26" s="1908"/>
      <c r="H26" s="135" t="s">
        <v>892</v>
      </c>
      <c r="I26" s="136"/>
      <c r="J26" s="1912">
        <v>0</v>
      </c>
      <c r="K26" s="1912"/>
      <c r="L26" s="1912"/>
      <c r="M26" s="1912"/>
      <c r="N26" s="1912"/>
      <c r="O26" s="1912"/>
      <c r="P26" s="1912"/>
      <c r="Q26" s="262"/>
      <c r="R26" s="262"/>
      <c r="S26" s="262"/>
      <c r="T26" s="262"/>
      <c r="U26" s="1913"/>
      <c r="V26" s="1914"/>
      <c r="W26" s="1914"/>
      <c r="X26" s="1914"/>
      <c r="Y26" s="1914"/>
      <c r="Z26" s="1914"/>
      <c r="AA26" s="1914"/>
      <c r="AB26" s="1914"/>
      <c r="AC26" s="1914"/>
      <c r="AD26" s="1914"/>
      <c r="AE26" s="1915"/>
      <c r="AF26" s="128"/>
      <c r="AI26" s="1231"/>
      <c r="AJ26" s="1920"/>
      <c r="AK26" s="1920"/>
      <c r="AL26" s="1920"/>
      <c r="AM26" s="1920"/>
      <c r="AN26" s="1920"/>
      <c r="AO26" s="1920"/>
      <c r="AP26" s="1920"/>
      <c r="AQ26" s="1920"/>
      <c r="AR26" s="1920"/>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231"/>
      <c r="BV26" s="453">
        <f>+入力シート!D13</f>
        <v>0</v>
      </c>
      <c r="BW26" s="1028">
        <f>+入力シート!D17</f>
        <v>0</v>
      </c>
    </row>
    <row r="27" spans="2:75" s="373" customFormat="1" ht="6" customHeight="1" thickBot="1">
      <c r="B27" s="128"/>
      <c r="C27" s="1895"/>
      <c r="D27" s="1896"/>
      <c r="E27" s="1896"/>
      <c r="F27" s="1897"/>
      <c r="G27" s="1909"/>
      <c r="H27" s="1916"/>
      <c r="I27" s="1917"/>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8"/>
      <c r="AF27" s="128"/>
      <c r="AI27" s="1231"/>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31"/>
      <c r="BV27" s="453">
        <f>+入力シート!D14</f>
        <v>0</v>
      </c>
      <c r="BW27" s="1028">
        <f>+入力シート!D19</f>
        <v>0</v>
      </c>
    </row>
    <row r="28" spans="2:75" s="373" customFormat="1" ht="20.25" customHeight="1">
      <c r="B28" s="128"/>
      <c r="C28" s="1877" t="s">
        <v>521</v>
      </c>
      <c r="D28" s="1878"/>
      <c r="E28" s="1878"/>
      <c r="F28" s="1879"/>
      <c r="G28" s="197"/>
      <c r="H28" s="1883">
        <f>+入力シート!D16</f>
        <v>0</v>
      </c>
      <c r="I28" s="1884"/>
      <c r="J28" s="1884"/>
      <c r="K28" s="1884"/>
      <c r="L28" s="1884"/>
      <c r="M28" s="1884"/>
      <c r="N28" s="1885" t="s">
        <v>893</v>
      </c>
      <c r="O28" s="1885"/>
      <c r="P28" s="1885"/>
      <c r="Q28" s="1886" t="str">
        <f>IF(H29&gt;0,H29+1-H28,"")</f>
        <v/>
      </c>
      <c r="R28" s="1886"/>
      <c r="S28" s="1888" t="s">
        <v>522</v>
      </c>
      <c r="T28" s="1889"/>
      <c r="U28" s="1862" t="s">
        <v>523</v>
      </c>
      <c r="V28" s="1863"/>
      <c r="W28" s="1864"/>
      <c r="X28" s="1865">
        <f>+入力シート!D12</f>
        <v>0</v>
      </c>
      <c r="Y28" s="1866"/>
      <c r="Z28" s="1866"/>
      <c r="AA28" s="1866"/>
      <c r="AB28" s="1866"/>
      <c r="AC28" s="1866"/>
      <c r="AD28" s="1866"/>
      <c r="AE28" s="1867"/>
      <c r="AF28" s="128"/>
      <c r="AI28" s="1231"/>
      <c r="AJ28" s="1922" t="s">
        <v>515</v>
      </c>
      <c r="AK28" s="1956"/>
      <c r="AL28" s="1956"/>
      <c r="AM28" s="1956"/>
      <c r="AN28" s="1957"/>
      <c r="AO28" s="1925" t="str">
        <f>G20</f>
        <v>平成年度起工第号</v>
      </c>
      <c r="AP28" s="1956"/>
      <c r="AQ28" s="1956"/>
      <c r="AR28" s="1956"/>
      <c r="AS28" s="1956"/>
      <c r="AT28" s="1956"/>
      <c r="AU28" s="1956"/>
      <c r="AV28" s="1956"/>
      <c r="AW28" s="1956"/>
      <c r="AX28" s="1956"/>
      <c r="AY28" s="1956"/>
      <c r="AZ28" s="1956"/>
      <c r="BA28" s="1956"/>
      <c r="BB28" s="1957"/>
      <c r="BC28" s="1928" t="s">
        <v>517</v>
      </c>
      <c r="BD28" s="1958"/>
      <c r="BE28" s="1958"/>
      <c r="BF28" s="1959"/>
      <c r="BG28" s="1963">
        <f>W20</f>
        <v>0</v>
      </c>
      <c r="BH28" s="1964"/>
      <c r="BI28" s="1964"/>
      <c r="BJ28" s="1964"/>
      <c r="BK28" s="1964"/>
      <c r="BL28" s="1964"/>
      <c r="BM28" s="1964"/>
      <c r="BN28" s="1964"/>
      <c r="BO28" s="1965"/>
      <c r="BP28" s="1238"/>
      <c r="BV28" s="453">
        <f>+入力シート!D15</f>
        <v>0</v>
      </c>
      <c r="BW28" s="1028">
        <f>+入力シート!D21</f>
        <v>0</v>
      </c>
    </row>
    <row r="29" spans="2:75" s="373" customFormat="1" ht="20.25" customHeight="1" thickBot="1">
      <c r="B29" s="128"/>
      <c r="C29" s="1880"/>
      <c r="D29" s="1881"/>
      <c r="E29" s="1881"/>
      <c r="F29" s="1882"/>
      <c r="G29" s="198"/>
      <c r="H29" s="1871"/>
      <c r="I29" s="1872"/>
      <c r="J29" s="1872"/>
      <c r="K29" s="1872"/>
      <c r="L29" s="1872"/>
      <c r="M29" s="1872"/>
      <c r="N29" s="1873" t="s">
        <v>894</v>
      </c>
      <c r="O29" s="1873"/>
      <c r="P29" s="1873"/>
      <c r="Q29" s="1887"/>
      <c r="R29" s="1887"/>
      <c r="S29" s="1890"/>
      <c r="T29" s="1891"/>
      <c r="U29" s="1874" t="s">
        <v>524</v>
      </c>
      <c r="V29" s="1875"/>
      <c r="W29" s="1876"/>
      <c r="X29" s="1868"/>
      <c r="Y29" s="1869"/>
      <c r="Z29" s="1869"/>
      <c r="AA29" s="1869"/>
      <c r="AB29" s="1869"/>
      <c r="AC29" s="1869"/>
      <c r="AD29" s="1869"/>
      <c r="AE29" s="1870"/>
      <c r="AF29" s="128"/>
      <c r="AI29" s="1231"/>
      <c r="AJ29" s="1969" t="s">
        <v>518</v>
      </c>
      <c r="AK29" s="1970"/>
      <c r="AL29" s="1970"/>
      <c r="AM29" s="1970"/>
      <c r="AN29" s="1971"/>
      <c r="AO29" s="1972" t="str">
        <f>G21</f>
        <v xml:space="preserve"> </v>
      </c>
      <c r="AP29" s="1973"/>
      <c r="AQ29" s="1973"/>
      <c r="AR29" s="1973"/>
      <c r="AS29" s="1973"/>
      <c r="AT29" s="1973"/>
      <c r="AU29" s="1973"/>
      <c r="AV29" s="1973"/>
      <c r="AW29" s="1973"/>
      <c r="AX29" s="1973"/>
      <c r="AY29" s="1973"/>
      <c r="AZ29" s="1973"/>
      <c r="BA29" s="1973"/>
      <c r="BB29" s="1974"/>
      <c r="BC29" s="1960"/>
      <c r="BD29" s="1961"/>
      <c r="BE29" s="1961"/>
      <c r="BF29" s="1962"/>
      <c r="BG29" s="1966"/>
      <c r="BH29" s="1967"/>
      <c r="BI29" s="1967"/>
      <c r="BJ29" s="1967"/>
      <c r="BK29" s="1967"/>
      <c r="BL29" s="1967"/>
      <c r="BM29" s="1967"/>
      <c r="BN29" s="1967"/>
      <c r="BO29" s="1968"/>
      <c r="BP29" s="1238"/>
    </row>
    <row r="30" spans="2:75" s="373"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31"/>
      <c r="AJ30" s="1979" t="s">
        <v>519</v>
      </c>
      <c r="AK30" s="1857"/>
      <c r="AL30" s="1857"/>
      <c r="AM30" s="1857"/>
      <c r="AN30" s="1858"/>
      <c r="AO30" s="1907"/>
      <c r="AP30" s="1981" t="s">
        <v>1488</v>
      </c>
      <c r="AQ30" s="1983">
        <f>H23</f>
        <v>0</v>
      </c>
      <c r="AR30" s="1983"/>
      <c r="AS30" s="1983"/>
      <c r="AT30" s="1983"/>
      <c r="AU30" s="1981" t="s">
        <v>1489</v>
      </c>
      <c r="AV30" s="1257"/>
      <c r="AW30" s="1975">
        <f>N23</f>
        <v>0</v>
      </c>
      <c r="AX30" s="1975"/>
      <c r="AY30" s="1975"/>
      <c r="AZ30" s="1975"/>
      <c r="BA30" s="1975"/>
      <c r="BB30" s="1975"/>
      <c r="BC30" s="1975"/>
      <c r="BD30" s="1975"/>
      <c r="BE30" s="1975"/>
      <c r="BF30" s="1975"/>
      <c r="BG30" s="1975"/>
      <c r="BH30" s="1975"/>
      <c r="BI30" s="1975"/>
      <c r="BJ30" s="1975"/>
      <c r="BK30" s="1975"/>
      <c r="BL30" s="1975"/>
      <c r="BM30" s="1975"/>
      <c r="BN30" s="1975"/>
      <c r="BO30" s="1976"/>
      <c r="BP30" s="1238"/>
    </row>
    <row r="31" spans="2:75" s="373"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31"/>
      <c r="AJ31" s="1979"/>
      <c r="AK31" s="1857"/>
      <c r="AL31" s="1857"/>
      <c r="AM31" s="1857"/>
      <c r="AN31" s="1858"/>
      <c r="AO31" s="1980"/>
      <c r="AP31" s="1982"/>
      <c r="AQ31" s="1984"/>
      <c r="AR31" s="1984"/>
      <c r="AS31" s="1984"/>
      <c r="AT31" s="1984"/>
      <c r="AU31" s="1982"/>
      <c r="AV31" s="1258"/>
      <c r="AW31" s="1977"/>
      <c r="AX31" s="1977"/>
      <c r="AY31" s="1977"/>
      <c r="AZ31" s="1977"/>
      <c r="BA31" s="1977"/>
      <c r="BB31" s="1977"/>
      <c r="BC31" s="1977"/>
      <c r="BD31" s="1977"/>
      <c r="BE31" s="1977"/>
      <c r="BF31" s="1977"/>
      <c r="BG31" s="1977"/>
      <c r="BH31" s="1977"/>
      <c r="BI31" s="1977"/>
      <c r="BJ31" s="1977"/>
      <c r="BK31" s="1977"/>
      <c r="BL31" s="1977"/>
      <c r="BM31" s="1977"/>
      <c r="BN31" s="1977"/>
      <c r="BO31" s="1978"/>
      <c r="BP31" s="1238"/>
    </row>
    <row r="32" spans="2:75" s="373"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31"/>
      <c r="AJ32" s="1979" t="s">
        <v>520</v>
      </c>
      <c r="AK32" s="1857"/>
      <c r="AL32" s="1857"/>
      <c r="AM32" s="1857"/>
      <c r="AN32" s="1858"/>
      <c r="AO32" s="1232"/>
      <c r="AP32" s="1242"/>
      <c r="AQ32" s="1233"/>
      <c r="AR32" s="1233"/>
      <c r="AS32" s="1233"/>
      <c r="AT32" s="1233"/>
      <c r="AU32" s="1233"/>
      <c r="AV32" s="1233"/>
      <c r="AW32" s="1233"/>
      <c r="AX32" s="1233"/>
      <c r="AY32" s="1233"/>
      <c r="AZ32" s="1243"/>
      <c r="BA32" s="1242"/>
      <c r="BB32" s="1242"/>
      <c r="BC32" s="1242"/>
      <c r="BD32" s="1242"/>
      <c r="BE32" s="1242"/>
      <c r="BF32" s="1242"/>
      <c r="BG32" s="1242"/>
      <c r="BH32" s="1242"/>
      <c r="BI32" s="1242"/>
      <c r="BJ32" s="1243"/>
      <c r="BK32" s="1233"/>
      <c r="BL32" s="1233"/>
      <c r="BM32" s="1233"/>
      <c r="BN32" s="1233"/>
      <c r="BO32" s="1233"/>
      <c r="BP32" s="1906"/>
    </row>
    <row r="33" spans="2:68" s="373" customFormat="1" ht="20.25" customHeight="1">
      <c r="B33" s="128"/>
      <c r="C33" s="1853" t="s">
        <v>525</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31"/>
      <c r="AJ33" s="1979"/>
      <c r="AK33" s="1857"/>
      <c r="AL33" s="1857"/>
      <c r="AM33" s="1857"/>
      <c r="AN33" s="1858"/>
      <c r="AO33" s="1232"/>
      <c r="AP33" s="1251" t="s">
        <v>1490</v>
      </c>
      <c r="AQ33" s="1912">
        <f>J27</f>
        <v>0</v>
      </c>
      <c r="AR33" s="1985"/>
      <c r="AS33" s="1985"/>
      <c r="AT33" s="1985"/>
      <c r="AU33" s="1985"/>
      <c r="AV33" s="1985"/>
      <c r="AW33" s="1985"/>
      <c r="AX33" s="1985"/>
      <c r="AY33" s="1985"/>
      <c r="AZ33" s="1252"/>
      <c r="BA33" s="1252"/>
      <c r="BB33" s="1252"/>
      <c r="BC33" s="1252"/>
      <c r="BD33" s="1252"/>
      <c r="BE33" s="1252"/>
      <c r="BF33" s="1242"/>
      <c r="BG33" s="1242"/>
      <c r="BH33" s="1242"/>
      <c r="BI33" s="1242"/>
      <c r="BJ33" s="1242"/>
      <c r="BK33" s="1233"/>
      <c r="BL33" s="1233"/>
      <c r="BM33" s="1233"/>
      <c r="BN33" s="1233"/>
      <c r="BO33" s="1233"/>
      <c r="BP33" s="1906"/>
    </row>
    <row r="34" spans="2:68" s="373" customFormat="1" ht="20.25" customHeight="1">
      <c r="B34" s="128"/>
      <c r="C34" s="1854"/>
      <c r="D34" s="128"/>
      <c r="E34" s="140"/>
      <c r="F34" s="140" t="s">
        <v>526</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31"/>
      <c r="AJ34" s="1979"/>
      <c r="AK34" s="1857"/>
      <c r="AL34" s="1857"/>
      <c r="AM34" s="1857"/>
      <c r="AN34" s="1858"/>
      <c r="AO34" s="1245"/>
      <c r="AP34" s="1246"/>
      <c r="AQ34" s="1246"/>
      <c r="AR34" s="1246"/>
      <c r="AS34" s="1246"/>
      <c r="AT34" s="1246"/>
      <c r="AU34" s="1246"/>
      <c r="AV34" s="1246"/>
      <c r="AW34" s="1246"/>
      <c r="AX34" s="1246"/>
      <c r="AY34" s="1246"/>
      <c r="AZ34" s="1246"/>
      <c r="BA34" s="1253"/>
      <c r="BB34" s="1246"/>
      <c r="BC34" s="1246"/>
      <c r="BD34" s="1246"/>
      <c r="BE34" s="1246"/>
      <c r="BF34" s="1246"/>
      <c r="BG34" s="1246"/>
      <c r="BH34" s="1246"/>
      <c r="BI34" s="1246"/>
      <c r="BJ34" s="1246"/>
      <c r="BK34" s="1246"/>
      <c r="BL34" s="1246"/>
      <c r="BM34" s="1246"/>
      <c r="BN34" s="1246"/>
      <c r="BO34" s="1246"/>
      <c r="BP34" s="1906"/>
    </row>
    <row r="35" spans="2:68" s="373" customFormat="1" ht="20.25" customHeight="1">
      <c r="B35" s="128"/>
      <c r="C35" s="1854"/>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31"/>
      <c r="AJ35" s="1969" t="s">
        <v>521</v>
      </c>
      <c r="AK35" s="1970"/>
      <c r="AL35" s="1970"/>
      <c r="AM35" s="1970"/>
      <c r="AN35" s="1971"/>
      <c r="AO35" s="1232"/>
      <c r="AP35" s="1989">
        <f>H28</f>
        <v>0</v>
      </c>
      <c r="AQ35" s="1989"/>
      <c r="AR35" s="1989"/>
      <c r="AS35" s="1989"/>
      <c r="AT35" s="1989"/>
      <c r="AU35" s="1989"/>
      <c r="AV35" s="1989"/>
      <c r="AW35" s="1237" t="s">
        <v>1491</v>
      </c>
      <c r="AX35" s="1237"/>
      <c r="AY35" s="1234"/>
      <c r="AZ35" s="1990" t="str">
        <f>Q28</f>
        <v/>
      </c>
      <c r="BA35" s="1990"/>
      <c r="BB35" s="1888" t="s">
        <v>1027</v>
      </c>
      <c r="BC35" s="1888"/>
      <c r="BD35" s="1254"/>
      <c r="BE35" s="1992" t="s">
        <v>1492</v>
      </c>
      <c r="BF35" s="1884"/>
      <c r="BG35" s="1993"/>
      <c r="BH35" s="1865">
        <f>X28</f>
        <v>0</v>
      </c>
      <c r="BI35" s="1981"/>
      <c r="BJ35" s="1981"/>
      <c r="BK35" s="1981"/>
      <c r="BL35" s="1981"/>
      <c r="BM35" s="1981"/>
      <c r="BN35" s="1981"/>
      <c r="BO35" s="1994"/>
      <c r="BP35" s="1239"/>
    </row>
    <row r="36" spans="2:68" s="373" customFormat="1" ht="20.25" customHeight="1" thickBot="1">
      <c r="B36" s="128"/>
      <c r="C36" s="1854"/>
      <c r="D36" s="128"/>
      <c r="E36" s="140"/>
      <c r="F36" s="140" t="s">
        <v>527</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31"/>
      <c r="AJ36" s="1986"/>
      <c r="AK36" s="1987"/>
      <c r="AL36" s="1987"/>
      <c r="AM36" s="1987"/>
      <c r="AN36" s="1988"/>
      <c r="AO36" s="1241"/>
      <c r="AP36" s="1996">
        <f>H29</f>
        <v>0</v>
      </c>
      <c r="AQ36" s="1996"/>
      <c r="AR36" s="1996"/>
      <c r="AS36" s="1996"/>
      <c r="AT36" s="1996"/>
      <c r="AU36" s="1996"/>
      <c r="AV36" s="1996"/>
      <c r="AW36" s="1873" t="s">
        <v>1493</v>
      </c>
      <c r="AX36" s="1873"/>
      <c r="AY36" s="1873"/>
      <c r="AZ36" s="1991"/>
      <c r="BA36" s="1991"/>
      <c r="BB36" s="1890"/>
      <c r="BC36" s="1890"/>
      <c r="BD36" s="1255"/>
      <c r="BE36" s="1997" t="s">
        <v>1494</v>
      </c>
      <c r="BF36" s="1872"/>
      <c r="BG36" s="1998"/>
      <c r="BH36" s="1874"/>
      <c r="BI36" s="1875"/>
      <c r="BJ36" s="1875"/>
      <c r="BK36" s="1875"/>
      <c r="BL36" s="1875"/>
      <c r="BM36" s="1875"/>
      <c r="BN36" s="1875"/>
      <c r="BO36" s="1995"/>
      <c r="BP36" s="1239"/>
    </row>
    <row r="37" spans="2:68" s="373" customFormat="1" ht="20.25" customHeight="1">
      <c r="B37" s="128"/>
      <c r="C37" s="1854"/>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31"/>
      <c r="AJ37" s="1231"/>
      <c r="AK37" s="1231"/>
      <c r="AL37" s="1231"/>
      <c r="AM37" s="1231"/>
      <c r="AN37" s="1231"/>
      <c r="AO37" s="1231"/>
      <c r="AP37" s="1231"/>
      <c r="AQ37" s="1231"/>
      <c r="AR37" s="1231"/>
      <c r="AS37" s="1231"/>
      <c r="AT37" s="1231"/>
      <c r="AU37" s="1231"/>
      <c r="AV37" s="1231"/>
      <c r="AW37" s="1231"/>
      <c r="AX37" s="1231"/>
      <c r="AY37" s="1231"/>
      <c r="AZ37" s="1231"/>
      <c r="BA37" s="1231"/>
      <c r="BB37" s="1231"/>
      <c r="BC37" s="1231"/>
      <c r="BD37" s="1231"/>
      <c r="BE37" s="1231"/>
      <c r="BF37" s="1231"/>
      <c r="BG37" s="1231"/>
      <c r="BH37" s="1231"/>
      <c r="BI37" s="1231"/>
      <c r="BJ37" s="1231"/>
      <c r="BK37" s="1231"/>
      <c r="BL37" s="1231"/>
      <c r="BM37" s="1231"/>
      <c r="BN37" s="1231"/>
      <c r="BO37" s="1231"/>
      <c r="BP37" s="1231"/>
    </row>
    <row r="38" spans="2:68" s="373" customFormat="1" ht="20.25" customHeight="1">
      <c r="B38" s="128"/>
      <c r="C38" s="1854"/>
      <c r="D38" s="1856" t="s">
        <v>715</v>
      </c>
      <c r="E38" s="1857"/>
      <c r="F38" s="1858"/>
      <c r="G38" s="1649"/>
      <c r="H38" s="1859"/>
      <c r="I38" s="1859"/>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31"/>
      <c r="AJ38" s="1231"/>
      <c r="AK38" s="1235" t="s">
        <v>1495</v>
      </c>
      <c r="AL38" s="1235"/>
      <c r="AM38" s="1231"/>
      <c r="AN38" s="1231"/>
      <c r="AO38" s="1235"/>
      <c r="AP38" s="1244"/>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1"/>
      <c r="BL38" s="1231"/>
      <c r="BM38" s="1231"/>
      <c r="BN38" s="1231"/>
      <c r="BO38" s="1231"/>
      <c r="BP38" s="1231"/>
    </row>
    <row r="39" spans="2:68" s="373" customFormat="1" ht="33.75" customHeight="1">
      <c r="B39" s="128"/>
      <c r="C39" s="1854"/>
      <c r="D39" s="137"/>
      <c r="E39" s="137"/>
      <c r="F39" s="142"/>
      <c r="G39" s="207"/>
      <c r="H39" s="137"/>
      <c r="I39" s="137"/>
      <c r="J39" s="137"/>
      <c r="K39" s="137"/>
      <c r="L39" s="137"/>
      <c r="M39" s="137"/>
      <c r="N39" s="137"/>
      <c r="O39" s="1860" t="s">
        <v>528</v>
      </c>
      <c r="P39" s="1861"/>
      <c r="Q39" s="1861"/>
      <c r="R39" s="1861"/>
      <c r="S39" s="1861"/>
      <c r="T39" s="1861"/>
      <c r="U39" s="1861"/>
      <c r="V39" s="1861"/>
      <c r="W39" s="1861"/>
      <c r="X39" s="1861"/>
      <c r="Y39" s="1861"/>
      <c r="Z39" s="1861"/>
      <c r="AA39" s="1861"/>
      <c r="AB39" s="1861"/>
      <c r="AC39" s="1861"/>
      <c r="AD39" s="137"/>
      <c r="AE39" s="141"/>
      <c r="AF39" s="128"/>
      <c r="AI39" s="1231"/>
      <c r="AJ39" s="1231"/>
      <c r="AK39" s="1231"/>
      <c r="AL39" s="1231"/>
      <c r="AM39" s="1231" t="s">
        <v>1496</v>
      </c>
      <c r="AN39" s="1231"/>
      <c r="AO39" s="1235"/>
      <c r="AP39" s="1244"/>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row>
    <row r="40" spans="2:68" s="373" customFormat="1" ht="20.25" customHeight="1" thickBot="1">
      <c r="B40" s="128"/>
      <c r="C40" s="1855"/>
      <c r="D40" s="134"/>
      <c r="E40" s="134"/>
      <c r="F40" s="143"/>
      <c r="G40" s="208"/>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31"/>
      <c r="AJ40" s="1231"/>
      <c r="AK40" s="1231"/>
      <c r="AL40" s="1231"/>
      <c r="AM40" s="1231" t="s">
        <v>1497</v>
      </c>
      <c r="AN40" s="1231"/>
      <c r="AO40" s="1231"/>
      <c r="AP40" s="1231"/>
      <c r="AQ40" s="1231"/>
      <c r="AR40" s="1231"/>
      <c r="AS40" s="1231"/>
      <c r="AT40" s="1231"/>
      <c r="AU40" s="1231"/>
      <c r="AV40" s="1231"/>
      <c r="AW40" s="1231"/>
      <c r="AX40" s="1231"/>
      <c r="AY40" s="1231"/>
      <c r="AZ40" s="1231"/>
      <c r="BA40" s="1231"/>
      <c r="BB40" s="1231"/>
      <c r="BC40" s="1231"/>
      <c r="BD40" s="1231"/>
      <c r="BE40" s="1231"/>
      <c r="BF40" s="1231"/>
      <c r="BG40" s="1231"/>
      <c r="BH40" s="1231"/>
      <c r="BI40" s="1231"/>
      <c r="BJ40" s="1231"/>
      <c r="BK40" s="1231"/>
      <c r="BL40" s="1231"/>
      <c r="BM40" s="1231"/>
      <c r="BN40" s="1231"/>
      <c r="BO40" s="1231"/>
      <c r="BP40" s="1231"/>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77" bestFit="1" customWidth="1"/>
    <col min="2" max="2" width="5" style="377" customWidth="1"/>
    <col min="3" max="3" width="17.125" style="377" customWidth="1"/>
    <col min="4" max="4" width="14.375" style="377" customWidth="1"/>
    <col min="5" max="5" width="15" style="377" customWidth="1"/>
    <col min="6" max="6" width="7.125" style="377" customWidth="1"/>
    <col min="7" max="7" width="14" style="377" customWidth="1"/>
    <col min="8" max="10" width="8.625" style="377" customWidth="1"/>
    <col min="11" max="11" width="8.375" style="377" customWidth="1"/>
    <col min="12" max="12" width="10.125" style="377" customWidth="1"/>
    <col min="13" max="13" width="3.75" style="377" customWidth="1"/>
    <col min="14" max="14" width="21" style="377" customWidth="1"/>
    <col min="15" max="16384" width="9" style="377"/>
  </cols>
  <sheetData>
    <row r="1" spans="1:18">
      <c r="A1" s="1506" t="s">
        <v>1191</v>
      </c>
      <c r="B1" s="454" t="s">
        <v>206</v>
      </c>
      <c r="C1" s="454"/>
      <c r="D1" s="454"/>
      <c r="E1" s="454"/>
      <c r="F1" s="455"/>
      <c r="G1" s="454"/>
      <c r="H1" s="454"/>
      <c r="I1" s="454"/>
      <c r="J1" s="454"/>
      <c r="K1" s="454"/>
      <c r="L1" s="454"/>
      <c r="M1" s="454"/>
      <c r="N1" s="454"/>
    </row>
    <row r="2" spans="1:18">
      <c r="A2" s="1506"/>
      <c r="B2" s="454"/>
      <c r="C2" s="454"/>
      <c r="D2" s="454"/>
      <c r="E2" s="454"/>
      <c r="F2" s="455"/>
      <c r="G2" s="454"/>
      <c r="H2" s="454"/>
      <c r="I2" s="454"/>
      <c r="J2" s="454"/>
      <c r="K2" s="454"/>
      <c r="L2" s="454"/>
      <c r="M2" s="454"/>
      <c r="N2" s="454"/>
    </row>
    <row r="3" spans="1:18" ht="18.75">
      <c r="A3" s="1506"/>
      <c r="B3" s="456" t="s">
        <v>207</v>
      </c>
      <c r="C3" s="456"/>
      <c r="D3" s="456"/>
      <c r="E3" s="456"/>
      <c r="F3" s="457"/>
      <c r="G3" s="456"/>
      <c r="H3" s="456"/>
      <c r="I3" s="456"/>
      <c r="J3" s="456"/>
      <c r="K3" s="456"/>
      <c r="L3" s="456"/>
      <c r="M3" s="456"/>
      <c r="N3" s="456"/>
    </row>
    <row r="4" spans="1:18" ht="6.75" customHeight="1">
      <c r="B4" s="454"/>
      <c r="C4" s="454"/>
      <c r="D4" s="454"/>
      <c r="E4" s="454"/>
      <c r="F4" s="455"/>
      <c r="G4" s="454"/>
      <c r="H4" s="454"/>
      <c r="I4" s="454"/>
      <c r="J4" s="454"/>
      <c r="K4" s="454"/>
      <c r="L4" s="454"/>
      <c r="M4" s="454"/>
      <c r="N4" s="454"/>
    </row>
    <row r="5" spans="1:18" ht="13.5" customHeight="1">
      <c r="B5" s="2016" t="s">
        <v>208</v>
      </c>
      <c r="C5" s="1999" t="s">
        <v>209</v>
      </c>
      <c r="D5" s="1999" t="s">
        <v>398</v>
      </c>
      <c r="E5" s="2020" t="s">
        <v>210</v>
      </c>
      <c r="F5" s="2021"/>
      <c r="G5" s="1999" t="s">
        <v>211</v>
      </c>
      <c r="H5" s="2002" t="s">
        <v>212</v>
      </c>
      <c r="I5" s="2003"/>
      <c r="J5" s="2003"/>
      <c r="K5" s="2004"/>
      <c r="L5" s="2008" t="s">
        <v>399</v>
      </c>
      <c r="M5" s="2009"/>
      <c r="N5" s="458" t="s">
        <v>400</v>
      </c>
    </row>
    <row r="6" spans="1:18" ht="13.5" customHeight="1">
      <c r="B6" s="2017"/>
      <c r="C6" s="2000"/>
      <c r="D6" s="2000"/>
      <c r="E6" s="2022"/>
      <c r="F6" s="2023"/>
      <c r="G6" s="2000"/>
      <c r="H6" s="2005"/>
      <c r="I6" s="2006"/>
      <c r="J6" s="2006"/>
      <c r="K6" s="2007"/>
      <c r="L6" s="2010"/>
      <c r="M6" s="2011"/>
      <c r="N6" s="459" t="s">
        <v>694</v>
      </c>
    </row>
    <row r="7" spans="1:18" ht="13.5" customHeight="1">
      <c r="B7" s="2018" t="s">
        <v>516</v>
      </c>
      <c r="C7" s="2000"/>
      <c r="D7" s="2000"/>
      <c r="E7" s="2024" t="s">
        <v>118</v>
      </c>
      <c r="F7" s="2025"/>
      <c r="G7" s="2000"/>
      <c r="H7" s="2014" t="s">
        <v>613</v>
      </c>
      <c r="I7" s="460" t="s">
        <v>213</v>
      </c>
      <c r="J7" s="2014" t="s">
        <v>214</v>
      </c>
      <c r="K7" s="2014" t="s">
        <v>215</v>
      </c>
      <c r="L7" s="2010"/>
      <c r="M7" s="2011"/>
      <c r="N7" s="2038" t="s">
        <v>614</v>
      </c>
    </row>
    <row r="8" spans="1:18">
      <c r="B8" s="2019"/>
      <c r="C8" s="2001"/>
      <c r="D8" s="2001"/>
      <c r="E8" s="2026"/>
      <c r="F8" s="2027"/>
      <c r="G8" s="2001"/>
      <c r="H8" s="2015"/>
      <c r="I8" s="461" t="s">
        <v>216</v>
      </c>
      <c r="J8" s="2015"/>
      <c r="K8" s="2015"/>
      <c r="L8" s="2012"/>
      <c r="M8" s="2013"/>
      <c r="N8" s="2039"/>
    </row>
    <row r="9" spans="1:18" ht="13.5" customHeight="1">
      <c r="B9" s="2040">
        <v>1</v>
      </c>
      <c r="C9" s="2042"/>
      <c r="D9" s="2042"/>
      <c r="E9" s="2042"/>
      <c r="F9" s="2067" t="s">
        <v>615</v>
      </c>
      <c r="G9" s="2042"/>
      <c r="H9" s="2028"/>
      <c r="I9" s="2028"/>
      <c r="J9" s="2028"/>
      <c r="K9" s="2028"/>
      <c r="L9" s="2030"/>
      <c r="M9" s="2009"/>
      <c r="N9" s="2033" t="s">
        <v>693</v>
      </c>
      <c r="Q9" s="378" t="s">
        <v>615</v>
      </c>
      <c r="R9" s="378" t="s">
        <v>697</v>
      </c>
    </row>
    <row r="10" spans="1:18" ht="13.5" customHeight="1">
      <c r="B10" s="2041"/>
      <c r="C10" s="2043"/>
      <c r="D10" s="2043"/>
      <c r="E10" s="2043"/>
      <c r="F10" s="2068"/>
      <c r="G10" s="2043"/>
      <c r="H10" s="2029"/>
      <c r="I10" s="2029"/>
      <c r="J10" s="2029"/>
      <c r="K10" s="2029"/>
      <c r="L10" s="2031"/>
      <c r="M10" s="2011"/>
      <c r="N10" s="2034"/>
      <c r="Q10" s="378" t="s">
        <v>616</v>
      </c>
      <c r="R10" s="378" t="s">
        <v>693</v>
      </c>
    </row>
    <row r="11" spans="1:18" ht="13.5" customHeight="1">
      <c r="B11" s="2035">
        <v>2</v>
      </c>
      <c r="C11" s="2036"/>
      <c r="D11" s="2036"/>
      <c r="E11" s="2036"/>
      <c r="F11" s="2050"/>
      <c r="G11" s="2036"/>
      <c r="H11" s="2000"/>
      <c r="I11" s="2000"/>
      <c r="J11" s="2000"/>
      <c r="K11" s="2000"/>
      <c r="L11" s="2037"/>
      <c r="M11" s="2044"/>
      <c r="N11" s="2032"/>
      <c r="Q11" s="379"/>
      <c r="R11" s="378" t="s">
        <v>215</v>
      </c>
    </row>
    <row r="12" spans="1:18" ht="13.5" customHeight="1">
      <c r="B12" s="2035"/>
      <c r="C12" s="2036"/>
      <c r="D12" s="2036"/>
      <c r="E12" s="2036"/>
      <c r="F12" s="2068"/>
      <c r="G12" s="2036"/>
      <c r="H12" s="2000"/>
      <c r="I12" s="2000"/>
      <c r="J12" s="2000"/>
      <c r="K12" s="2000"/>
      <c r="L12" s="2037"/>
      <c r="M12" s="2044"/>
      <c r="N12" s="2032"/>
      <c r="Q12" s="379"/>
      <c r="R12" s="379"/>
    </row>
    <row r="13" spans="1:18" ht="13.5" customHeight="1">
      <c r="B13" s="2035">
        <v>3</v>
      </c>
      <c r="C13" s="2036"/>
      <c r="D13" s="2036"/>
      <c r="E13" s="2036"/>
      <c r="F13" s="2045"/>
      <c r="G13" s="2036"/>
      <c r="H13" s="2000"/>
      <c r="I13" s="2000"/>
      <c r="J13" s="2000"/>
      <c r="K13" s="2000"/>
      <c r="L13" s="2037"/>
      <c r="M13" s="2044"/>
      <c r="N13" s="2032"/>
      <c r="P13" s="378" t="s">
        <v>703</v>
      </c>
    </row>
    <row r="14" spans="1:18" ht="13.5" customHeight="1">
      <c r="B14" s="2035"/>
      <c r="C14" s="2036"/>
      <c r="D14" s="2036"/>
      <c r="E14" s="2036"/>
      <c r="F14" s="2046"/>
      <c r="G14" s="2036"/>
      <c r="H14" s="2000"/>
      <c r="I14" s="2000"/>
      <c r="J14" s="2000"/>
      <c r="K14" s="2000"/>
      <c r="L14" s="2037"/>
      <c r="M14" s="2044"/>
      <c r="N14" s="2032"/>
      <c r="P14" s="379"/>
    </row>
    <row r="15" spans="1:18" ht="13.5" customHeight="1">
      <c r="B15" s="2035">
        <v>4</v>
      </c>
      <c r="C15" s="2036"/>
      <c r="D15" s="2036"/>
      <c r="E15" s="2036"/>
      <c r="F15" s="2045"/>
      <c r="G15" s="2036"/>
      <c r="H15" s="2000"/>
      <c r="I15" s="2000"/>
      <c r="J15" s="2000"/>
      <c r="K15" s="2000"/>
      <c r="L15" s="2037"/>
      <c r="M15" s="2044"/>
      <c r="N15" s="2032"/>
    </row>
    <row r="16" spans="1:18" ht="13.5" customHeight="1">
      <c r="B16" s="2035"/>
      <c r="C16" s="2036"/>
      <c r="D16" s="2036"/>
      <c r="E16" s="2036"/>
      <c r="F16" s="2046"/>
      <c r="G16" s="2036"/>
      <c r="H16" s="2000"/>
      <c r="I16" s="2000"/>
      <c r="J16" s="2000"/>
      <c r="K16" s="2000"/>
      <c r="L16" s="2037"/>
      <c r="M16" s="2044"/>
      <c r="N16" s="2032"/>
    </row>
    <row r="17" spans="2:14" ht="13.5" customHeight="1">
      <c r="B17" s="2035">
        <v>5</v>
      </c>
      <c r="C17" s="2036"/>
      <c r="D17" s="2036"/>
      <c r="E17" s="2036"/>
      <c r="F17" s="2045"/>
      <c r="G17" s="2036"/>
      <c r="H17" s="2000"/>
      <c r="I17" s="2000"/>
      <c r="J17" s="2000"/>
      <c r="K17" s="2000"/>
      <c r="L17" s="2037"/>
      <c r="M17" s="2044"/>
      <c r="N17" s="2032"/>
    </row>
    <row r="18" spans="2:14" ht="13.5" customHeight="1">
      <c r="B18" s="2035"/>
      <c r="C18" s="2036"/>
      <c r="D18" s="2036"/>
      <c r="E18" s="2036"/>
      <c r="F18" s="2046"/>
      <c r="G18" s="2036"/>
      <c r="H18" s="2000"/>
      <c r="I18" s="2000"/>
      <c r="J18" s="2000"/>
      <c r="K18" s="2000"/>
      <c r="L18" s="2037"/>
      <c r="M18" s="2044"/>
      <c r="N18" s="2032"/>
    </row>
    <row r="19" spans="2:14" ht="13.5" customHeight="1">
      <c r="B19" s="2035">
        <v>6</v>
      </c>
      <c r="C19" s="2036"/>
      <c r="D19" s="2036"/>
      <c r="E19" s="2036"/>
      <c r="F19" s="2045"/>
      <c r="G19" s="2036"/>
      <c r="H19" s="2000"/>
      <c r="I19" s="2000"/>
      <c r="J19" s="2000"/>
      <c r="K19" s="2000"/>
      <c r="L19" s="2037"/>
      <c r="M19" s="2044"/>
      <c r="N19" s="2032"/>
    </row>
    <row r="20" spans="2:14" ht="12.75" customHeight="1">
      <c r="B20" s="2035"/>
      <c r="C20" s="2036"/>
      <c r="D20" s="2036"/>
      <c r="E20" s="2036"/>
      <c r="F20" s="2046"/>
      <c r="G20" s="2036"/>
      <c r="H20" s="2000"/>
      <c r="I20" s="2000"/>
      <c r="J20" s="2000"/>
      <c r="K20" s="2000"/>
      <c r="L20" s="2037"/>
      <c r="M20" s="2044"/>
      <c r="N20" s="2032"/>
    </row>
    <row r="21" spans="2:14" ht="13.5" customHeight="1">
      <c r="B21" s="2035">
        <v>7</v>
      </c>
      <c r="C21" s="2036"/>
      <c r="D21" s="2036"/>
      <c r="E21" s="2036"/>
      <c r="F21" s="2045"/>
      <c r="G21" s="2036"/>
      <c r="H21" s="2000"/>
      <c r="I21" s="2000"/>
      <c r="J21" s="2000"/>
      <c r="K21" s="2000"/>
      <c r="L21" s="2037"/>
      <c r="M21" s="2044"/>
      <c r="N21" s="2032"/>
    </row>
    <row r="22" spans="2:14" ht="13.5" customHeight="1">
      <c r="B22" s="2035"/>
      <c r="C22" s="2036"/>
      <c r="D22" s="2036"/>
      <c r="E22" s="2036"/>
      <c r="F22" s="2046"/>
      <c r="G22" s="2036"/>
      <c r="H22" s="2000"/>
      <c r="I22" s="2000"/>
      <c r="J22" s="2000"/>
      <c r="K22" s="2000"/>
      <c r="L22" s="2037"/>
      <c r="M22" s="2044"/>
      <c r="N22" s="2032"/>
    </row>
    <row r="23" spans="2:14" ht="13.5" customHeight="1">
      <c r="B23" s="2035">
        <v>8</v>
      </c>
      <c r="C23" s="2036"/>
      <c r="D23" s="2036"/>
      <c r="E23" s="2036"/>
      <c r="F23" s="2045"/>
      <c r="G23" s="2036"/>
      <c r="H23" s="2000"/>
      <c r="I23" s="2000"/>
      <c r="J23" s="2000"/>
      <c r="K23" s="2000"/>
      <c r="L23" s="2037"/>
      <c r="M23" s="2044"/>
      <c r="N23" s="2032"/>
    </row>
    <row r="24" spans="2:14" ht="13.5" customHeight="1">
      <c r="B24" s="2035"/>
      <c r="C24" s="2036"/>
      <c r="D24" s="2036"/>
      <c r="E24" s="2036"/>
      <c r="F24" s="2046"/>
      <c r="G24" s="2036"/>
      <c r="H24" s="2000"/>
      <c r="I24" s="2000"/>
      <c r="J24" s="2000"/>
      <c r="K24" s="2000"/>
      <c r="L24" s="2037"/>
      <c r="M24" s="2044"/>
      <c r="N24" s="2032"/>
    </row>
    <row r="25" spans="2:14" ht="13.5" customHeight="1">
      <c r="B25" s="2035">
        <v>9</v>
      </c>
      <c r="C25" s="2036"/>
      <c r="D25" s="2036"/>
      <c r="E25" s="2036"/>
      <c r="F25" s="2045"/>
      <c r="G25" s="2036"/>
      <c r="H25" s="2000"/>
      <c r="I25" s="2000"/>
      <c r="J25" s="2000"/>
      <c r="K25" s="2000"/>
      <c r="L25" s="2037"/>
      <c r="M25" s="2044"/>
      <c r="N25" s="2032"/>
    </row>
    <row r="26" spans="2:14" ht="13.5" customHeight="1">
      <c r="B26" s="2035"/>
      <c r="C26" s="2036"/>
      <c r="D26" s="2036"/>
      <c r="E26" s="2036"/>
      <c r="F26" s="2046"/>
      <c r="G26" s="2036"/>
      <c r="H26" s="2000"/>
      <c r="I26" s="2000"/>
      <c r="J26" s="2000"/>
      <c r="K26" s="2000"/>
      <c r="L26" s="2037"/>
      <c r="M26" s="2044"/>
      <c r="N26" s="2032"/>
    </row>
    <row r="27" spans="2:14" ht="13.5" customHeight="1">
      <c r="B27" s="2035">
        <v>10</v>
      </c>
      <c r="C27" s="2036"/>
      <c r="D27" s="2036"/>
      <c r="E27" s="2036"/>
      <c r="F27" s="2045"/>
      <c r="G27" s="2036"/>
      <c r="H27" s="2000"/>
      <c r="I27" s="2000"/>
      <c r="J27" s="2000"/>
      <c r="K27" s="2000"/>
      <c r="L27" s="2037"/>
      <c r="M27" s="2044"/>
      <c r="N27" s="2032"/>
    </row>
    <row r="28" spans="2:14" ht="13.5" customHeight="1">
      <c r="B28" s="2035"/>
      <c r="C28" s="2036"/>
      <c r="D28" s="2036"/>
      <c r="E28" s="2036"/>
      <c r="F28" s="2046"/>
      <c r="G28" s="2036"/>
      <c r="H28" s="2000"/>
      <c r="I28" s="2000"/>
      <c r="J28" s="2000"/>
      <c r="K28" s="2000"/>
      <c r="L28" s="2037"/>
      <c r="M28" s="2044"/>
      <c r="N28" s="2032"/>
    </row>
    <row r="29" spans="2:14" ht="13.5" customHeight="1">
      <c r="B29" s="2035">
        <v>11</v>
      </c>
      <c r="C29" s="2036"/>
      <c r="D29" s="2036"/>
      <c r="E29" s="2036"/>
      <c r="F29" s="2045"/>
      <c r="G29" s="2036"/>
      <c r="H29" s="2000"/>
      <c r="I29" s="2000"/>
      <c r="J29" s="2000"/>
      <c r="K29" s="2000"/>
      <c r="L29" s="2037"/>
      <c r="M29" s="2044"/>
      <c r="N29" s="2032"/>
    </row>
    <row r="30" spans="2:14" ht="13.5" customHeight="1">
      <c r="B30" s="2035"/>
      <c r="C30" s="2036"/>
      <c r="D30" s="2036"/>
      <c r="E30" s="2036"/>
      <c r="F30" s="2046"/>
      <c r="G30" s="2036"/>
      <c r="H30" s="2000"/>
      <c r="I30" s="2000"/>
      <c r="J30" s="2000"/>
      <c r="K30" s="2000"/>
      <c r="L30" s="2037"/>
      <c r="M30" s="2044"/>
      <c r="N30" s="2032"/>
    </row>
    <row r="31" spans="2:14" ht="13.5" customHeight="1">
      <c r="B31" s="2035">
        <v>12</v>
      </c>
      <c r="C31" s="2036"/>
      <c r="D31" s="2036"/>
      <c r="E31" s="2036"/>
      <c r="F31" s="2045"/>
      <c r="G31" s="2036"/>
      <c r="H31" s="2000"/>
      <c r="I31" s="2000"/>
      <c r="J31" s="2000"/>
      <c r="K31" s="2000"/>
      <c r="L31" s="2037"/>
      <c r="M31" s="2044"/>
      <c r="N31" s="2032"/>
    </row>
    <row r="32" spans="2:14" ht="13.5" customHeight="1">
      <c r="B32" s="2035"/>
      <c r="C32" s="2036"/>
      <c r="D32" s="2036"/>
      <c r="E32" s="2036"/>
      <c r="F32" s="2046"/>
      <c r="G32" s="2036"/>
      <c r="H32" s="2000"/>
      <c r="I32" s="2000"/>
      <c r="J32" s="2000"/>
      <c r="K32" s="2000"/>
      <c r="L32" s="2037"/>
      <c r="M32" s="2044"/>
      <c r="N32" s="2032"/>
    </row>
    <row r="33" spans="2:14" ht="13.5" customHeight="1">
      <c r="B33" s="2035">
        <v>13</v>
      </c>
      <c r="C33" s="2036"/>
      <c r="D33" s="2036"/>
      <c r="E33" s="2036"/>
      <c r="F33" s="2045"/>
      <c r="G33" s="2036"/>
      <c r="H33" s="2000"/>
      <c r="I33" s="2000"/>
      <c r="J33" s="2000"/>
      <c r="K33" s="2000"/>
      <c r="L33" s="2037"/>
      <c r="M33" s="2044"/>
      <c r="N33" s="2032"/>
    </row>
    <row r="34" spans="2:14" ht="13.5" customHeight="1">
      <c r="B34" s="2035"/>
      <c r="C34" s="2036"/>
      <c r="D34" s="2036"/>
      <c r="E34" s="2036"/>
      <c r="F34" s="2046"/>
      <c r="G34" s="2036"/>
      <c r="H34" s="2000"/>
      <c r="I34" s="2000"/>
      <c r="J34" s="2000"/>
      <c r="K34" s="2000"/>
      <c r="L34" s="2037"/>
      <c r="M34" s="2044"/>
      <c r="N34" s="2032"/>
    </row>
    <row r="35" spans="2:14" ht="13.5" customHeight="1">
      <c r="B35" s="2035">
        <v>14</v>
      </c>
      <c r="C35" s="2036"/>
      <c r="D35" s="2036"/>
      <c r="E35" s="2036"/>
      <c r="F35" s="2045"/>
      <c r="G35" s="2036"/>
      <c r="H35" s="2000"/>
      <c r="I35" s="2000"/>
      <c r="J35" s="2000"/>
      <c r="K35" s="2000"/>
      <c r="L35" s="2037"/>
      <c r="M35" s="2044"/>
      <c r="N35" s="2032"/>
    </row>
    <row r="36" spans="2:14" ht="13.5" customHeight="1">
      <c r="B36" s="2035"/>
      <c r="C36" s="2036"/>
      <c r="D36" s="2036"/>
      <c r="E36" s="2036"/>
      <c r="F36" s="2046"/>
      <c r="G36" s="2036"/>
      <c r="H36" s="2000"/>
      <c r="I36" s="2000"/>
      <c r="J36" s="2000"/>
      <c r="K36" s="2000"/>
      <c r="L36" s="2037"/>
      <c r="M36" s="2044"/>
      <c r="N36" s="2032"/>
    </row>
    <row r="37" spans="2:14" ht="13.5" customHeight="1">
      <c r="B37" s="2035">
        <v>15</v>
      </c>
      <c r="C37" s="2036"/>
      <c r="D37" s="2036"/>
      <c r="E37" s="2036"/>
      <c r="F37" s="2045"/>
      <c r="G37" s="2036"/>
      <c r="H37" s="2000"/>
      <c r="I37" s="2000"/>
      <c r="J37" s="2000"/>
      <c r="K37" s="2000"/>
      <c r="L37" s="2037"/>
      <c r="M37" s="2044"/>
      <c r="N37" s="2032"/>
    </row>
    <row r="38" spans="2:14" ht="13.5" customHeight="1">
      <c r="B38" s="2035"/>
      <c r="C38" s="2036"/>
      <c r="D38" s="2036"/>
      <c r="E38" s="2036"/>
      <c r="F38" s="2046"/>
      <c r="G38" s="2036"/>
      <c r="H38" s="2000"/>
      <c r="I38" s="2000"/>
      <c r="J38" s="2000"/>
      <c r="K38" s="2000"/>
      <c r="L38" s="2037"/>
      <c r="M38" s="2044"/>
      <c r="N38" s="2032"/>
    </row>
    <row r="39" spans="2:14" ht="13.5" customHeight="1">
      <c r="B39" s="2041">
        <v>16</v>
      </c>
      <c r="C39" s="2043"/>
      <c r="D39" s="2043"/>
      <c r="E39" s="2047"/>
      <c r="F39" s="2050"/>
      <c r="G39" s="2047"/>
      <c r="H39" s="2029"/>
      <c r="I39" s="2029"/>
      <c r="J39" s="2029"/>
      <c r="K39" s="2029"/>
      <c r="L39" s="2031"/>
      <c r="M39" s="2011"/>
      <c r="N39" s="2034"/>
    </row>
    <row r="40" spans="2:14" ht="13.5" customHeight="1">
      <c r="B40" s="2060"/>
      <c r="C40" s="2048"/>
      <c r="D40" s="2048"/>
      <c r="E40" s="2048"/>
      <c r="F40" s="2051"/>
      <c r="G40" s="2048"/>
      <c r="H40" s="2049"/>
      <c r="I40" s="2049"/>
      <c r="J40" s="2049"/>
      <c r="K40" s="2049"/>
      <c r="L40" s="2052"/>
      <c r="M40" s="2013"/>
      <c r="N40" s="2053"/>
    </row>
    <row r="41" spans="2:14" ht="13.5" customHeight="1">
      <c r="B41" s="2054">
        <v>17</v>
      </c>
      <c r="C41" s="2055"/>
      <c r="D41" s="2055"/>
      <c r="E41" s="2055"/>
      <c r="F41" s="2056"/>
      <c r="G41" s="2055"/>
      <c r="H41" s="1999"/>
      <c r="I41" s="1999"/>
      <c r="J41" s="1999"/>
      <c r="K41" s="1999"/>
      <c r="L41" s="2057"/>
      <c r="M41" s="2058"/>
      <c r="N41" s="2059"/>
    </row>
    <row r="42" spans="2:14" ht="13.5" customHeight="1">
      <c r="B42" s="2035"/>
      <c r="C42" s="2036"/>
      <c r="D42" s="2036"/>
      <c r="E42" s="2036"/>
      <c r="F42" s="2046"/>
      <c r="G42" s="2036"/>
      <c r="H42" s="2000"/>
      <c r="I42" s="2000"/>
      <c r="J42" s="2000"/>
      <c r="K42" s="2000"/>
      <c r="L42" s="2037"/>
      <c r="M42" s="2044"/>
      <c r="N42" s="2032"/>
    </row>
    <row r="43" spans="2:14" ht="13.5" customHeight="1">
      <c r="B43" s="2035">
        <v>18</v>
      </c>
      <c r="C43" s="2036"/>
      <c r="D43" s="2036"/>
      <c r="E43" s="2036"/>
      <c r="F43" s="2045"/>
      <c r="G43" s="2036"/>
      <c r="H43" s="2000"/>
      <c r="I43" s="2000"/>
      <c r="J43" s="2000"/>
      <c r="K43" s="2000"/>
      <c r="L43" s="2037"/>
      <c r="M43" s="2044"/>
      <c r="N43" s="2032"/>
    </row>
    <row r="44" spans="2:14" ht="13.5" customHeight="1">
      <c r="B44" s="2035"/>
      <c r="C44" s="2036"/>
      <c r="D44" s="2036"/>
      <c r="E44" s="2036"/>
      <c r="F44" s="2046"/>
      <c r="G44" s="2036"/>
      <c r="H44" s="2000"/>
      <c r="I44" s="2000"/>
      <c r="J44" s="2000"/>
      <c r="K44" s="2000"/>
      <c r="L44" s="2037"/>
      <c r="M44" s="2044"/>
      <c r="N44" s="2032"/>
    </row>
    <row r="45" spans="2:14" ht="13.5" customHeight="1">
      <c r="B45" s="2035">
        <v>19</v>
      </c>
      <c r="C45" s="2036"/>
      <c r="D45" s="2036"/>
      <c r="E45" s="2036"/>
      <c r="F45" s="2045"/>
      <c r="G45" s="2036"/>
      <c r="H45" s="2000"/>
      <c r="I45" s="2000"/>
      <c r="J45" s="2000"/>
      <c r="K45" s="2000"/>
      <c r="L45" s="2037"/>
      <c r="M45" s="2044"/>
      <c r="N45" s="2032"/>
    </row>
    <row r="46" spans="2:14" ht="13.5" customHeight="1">
      <c r="B46" s="2035"/>
      <c r="C46" s="2036"/>
      <c r="D46" s="2036"/>
      <c r="E46" s="2036"/>
      <c r="F46" s="2046"/>
      <c r="G46" s="2036"/>
      <c r="H46" s="2000"/>
      <c r="I46" s="2000"/>
      <c r="J46" s="2000"/>
      <c r="K46" s="2000"/>
      <c r="L46" s="2037"/>
      <c r="M46" s="2044"/>
      <c r="N46" s="2032"/>
    </row>
    <row r="47" spans="2:14" ht="13.5" customHeight="1">
      <c r="B47" s="2035">
        <v>20</v>
      </c>
      <c r="C47" s="2036"/>
      <c r="D47" s="2036"/>
      <c r="E47" s="2036"/>
      <c r="F47" s="2045"/>
      <c r="G47" s="2036"/>
      <c r="H47" s="2000"/>
      <c r="I47" s="2000"/>
      <c r="J47" s="2000"/>
      <c r="K47" s="2000"/>
      <c r="L47" s="2037"/>
      <c r="M47" s="2044"/>
      <c r="N47" s="2032"/>
    </row>
    <row r="48" spans="2:14" ht="13.5" customHeight="1">
      <c r="B48" s="2035"/>
      <c r="C48" s="2036"/>
      <c r="D48" s="2036"/>
      <c r="E48" s="2036"/>
      <c r="F48" s="2046"/>
      <c r="G48" s="2036"/>
      <c r="H48" s="2000"/>
      <c r="I48" s="2000"/>
      <c r="J48" s="2000"/>
      <c r="K48" s="2000"/>
      <c r="L48" s="2037"/>
      <c r="M48" s="2044"/>
      <c r="N48" s="2032"/>
    </row>
    <row r="49" spans="2:14" ht="13.5" customHeight="1">
      <c r="B49" s="2035">
        <v>21</v>
      </c>
      <c r="C49" s="2036"/>
      <c r="D49" s="2036"/>
      <c r="E49" s="2036"/>
      <c r="F49" s="2045"/>
      <c r="G49" s="2036"/>
      <c r="H49" s="2000"/>
      <c r="I49" s="2000"/>
      <c r="J49" s="2000"/>
      <c r="K49" s="2000"/>
      <c r="L49" s="2037"/>
      <c r="M49" s="2044"/>
      <c r="N49" s="2032"/>
    </row>
    <row r="50" spans="2:14" ht="13.5" customHeight="1">
      <c r="B50" s="2035"/>
      <c r="C50" s="2036"/>
      <c r="D50" s="2036"/>
      <c r="E50" s="2036"/>
      <c r="F50" s="2046"/>
      <c r="G50" s="2036"/>
      <c r="H50" s="2000"/>
      <c r="I50" s="2000"/>
      <c r="J50" s="2000"/>
      <c r="K50" s="2000"/>
      <c r="L50" s="2037"/>
      <c r="M50" s="2044"/>
      <c r="N50" s="2032"/>
    </row>
    <row r="51" spans="2:14" ht="13.5" customHeight="1">
      <c r="B51" s="2035">
        <v>22</v>
      </c>
      <c r="C51" s="2036"/>
      <c r="D51" s="2036"/>
      <c r="E51" s="2036"/>
      <c r="F51" s="2045"/>
      <c r="G51" s="2036"/>
      <c r="H51" s="2000"/>
      <c r="I51" s="2000"/>
      <c r="J51" s="2000"/>
      <c r="K51" s="2000"/>
      <c r="L51" s="2037"/>
      <c r="M51" s="2044"/>
      <c r="N51" s="2032"/>
    </row>
    <row r="52" spans="2:14" ht="13.5" customHeight="1">
      <c r="B52" s="2035"/>
      <c r="C52" s="2036"/>
      <c r="D52" s="2036"/>
      <c r="E52" s="2036"/>
      <c r="F52" s="2046"/>
      <c r="G52" s="2036"/>
      <c r="H52" s="2000"/>
      <c r="I52" s="2000"/>
      <c r="J52" s="2000"/>
      <c r="K52" s="2000"/>
      <c r="L52" s="2037"/>
      <c r="M52" s="2044"/>
      <c r="N52" s="2032"/>
    </row>
    <row r="53" spans="2:14" ht="13.5" customHeight="1">
      <c r="B53" s="2035">
        <v>23</v>
      </c>
      <c r="C53" s="2036"/>
      <c r="D53" s="2036"/>
      <c r="E53" s="2036"/>
      <c r="F53" s="2045"/>
      <c r="G53" s="2036"/>
      <c r="H53" s="2000"/>
      <c r="I53" s="2000"/>
      <c r="J53" s="2000"/>
      <c r="K53" s="2000"/>
      <c r="L53" s="2037"/>
      <c r="M53" s="2044"/>
      <c r="N53" s="2032"/>
    </row>
    <row r="54" spans="2:14" ht="13.5" customHeight="1">
      <c r="B54" s="2035"/>
      <c r="C54" s="2036"/>
      <c r="D54" s="2036"/>
      <c r="E54" s="2036"/>
      <c r="F54" s="2046"/>
      <c r="G54" s="2036"/>
      <c r="H54" s="2000"/>
      <c r="I54" s="2000"/>
      <c r="J54" s="2000"/>
      <c r="K54" s="2000"/>
      <c r="L54" s="2037"/>
      <c r="M54" s="2044"/>
      <c r="N54" s="2032"/>
    </row>
    <row r="55" spans="2:14" ht="13.5" customHeight="1">
      <c r="B55" s="2035">
        <v>24</v>
      </c>
      <c r="C55" s="2036"/>
      <c r="D55" s="2036"/>
      <c r="E55" s="2036"/>
      <c r="F55" s="2045"/>
      <c r="G55" s="2036"/>
      <c r="H55" s="2000"/>
      <c r="I55" s="2000"/>
      <c r="J55" s="2000"/>
      <c r="K55" s="2000"/>
      <c r="L55" s="2037"/>
      <c r="M55" s="2044"/>
      <c r="N55" s="2032"/>
    </row>
    <row r="56" spans="2:14" ht="13.5" customHeight="1">
      <c r="B56" s="2035"/>
      <c r="C56" s="2036"/>
      <c r="D56" s="2036"/>
      <c r="E56" s="2036"/>
      <c r="F56" s="2046"/>
      <c r="G56" s="2036"/>
      <c r="H56" s="2000"/>
      <c r="I56" s="2000"/>
      <c r="J56" s="2000"/>
      <c r="K56" s="2000"/>
      <c r="L56" s="2037"/>
      <c r="M56" s="2044"/>
      <c r="N56" s="2032"/>
    </row>
    <row r="57" spans="2:14" ht="13.5" customHeight="1">
      <c r="B57" s="2035">
        <v>25</v>
      </c>
      <c r="C57" s="2036"/>
      <c r="D57" s="2036"/>
      <c r="E57" s="2036"/>
      <c r="F57" s="2045"/>
      <c r="G57" s="2036"/>
      <c r="H57" s="2000"/>
      <c r="I57" s="2000"/>
      <c r="J57" s="2000"/>
      <c r="K57" s="2000"/>
      <c r="L57" s="2037"/>
      <c r="M57" s="2044"/>
      <c r="N57" s="2032"/>
    </row>
    <row r="58" spans="2:14" ht="13.5" customHeight="1">
      <c r="B58" s="2035"/>
      <c r="C58" s="2036"/>
      <c r="D58" s="2036"/>
      <c r="E58" s="2036"/>
      <c r="F58" s="2046"/>
      <c r="G58" s="2036"/>
      <c r="H58" s="2000"/>
      <c r="I58" s="2000"/>
      <c r="J58" s="2000"/>
      <c r="K58" s="2000"/>
      <c r="L58" s="2037"/>
      <c r="M58" s="2044"/>
      <c r="N58" s="2032"/>
    </row>
    <row r="59" spans="2:14" ht="13.5" customHeight="1">
      <c r="B59" s="2035">
        <v>26</v>
      </c>
      <c r="C59" s="2036"/>
      <c r="D59" s="2036"/>
      <c r="E59" s="2036"/>
      <c r="F59" s="2045"/>
      <c r="G59" s="2036"/>
      <c r="H59" s="2000"/>
      <c r="I59" s="2000"/>
      <c r="J59" s="2000"/>
      <c r="K59" s="2000"/>
      <c r="L59" s="2037"/>
      <c r="M59" s="2044"/>
      <c r="N59" s="2032"/>
    </row>
    <row r="60" spans="2:14" ht="13.5" customHeight="1">
      <c r="B60" s="2035"/>
      <c r="C60" s="2036"/>
      <c r="D60" s="2036"/>
      <c r="E60" s="2036"/>
      <c r="F60" s="2046"/>
      <c r="G60" s="2036"/>
      <c r="H60" s="2000"/>
      <c r="I60" s="2000"/>
      <c r="J60" s="2000"/>
      <c r="K60" s="2000"/>
      <c r="L60" s="2037"/>
      <c r="M60" s="2044"/>
      <c r="N60" s="2032"/>
    </row>
    <row r="61" spans="2:14" ht="13.5" customHeight="1">
      <c r="B61" s="2035">
        <v>27</v>
      </c>
      <c r="C61" s="2036"/>
      <c r="D61" s="2036"/>
      <c r="E61" s="2036"/>
      <c r="F61" s="2045"/>
      <c r="G61" s="2036"/>
      <c r="H61" s="2000"/>
      <c r="I61" s="2000"/>
      <c r="J61" s="2000"/>
      <c r="K61" s="2000"/>
      <c r="L61" s="2037"/>
      <c r="M61" s="2044"/>
      <c r="N61" s="2032"/>
    </row>
    <row r="62" spans="2:14" ht="13.5" customHeight="1">
      <c r="B62" s="2035"/>
      <c r="C62" s="2036"/>
      <c r="D62" s="2036"/>
      <c r="E62" s="2036"/>
      <c r="F62" s="2046"/>
      <c r="G62" s="2036"/>
      <c r="H62" s="2000"/>
      <c r="I62" s="2000"/>
      <c r="J62" s="2000"/>
      <c r="K62" s="2000"/>
      <c r="L62" s="2037"/>
      <c r="M62" s="2044"/>
      <c r="N62" s="2032"/>
    </row>
    <row r="63" spans="2:14" ht="13.5" customHeight="1">
      <c r="B63" s="2035">
        <v>28</v>
      </c>
      <c r="C63" s="2036"/>
      <c r="D63" s="2036"/>
      <c r="E63" s="2036"/>
      <c r="F63" s="2045"/>
      <c r="G63" s="2036"/>
      <c r="H63" s="2000"/>
      <c r="I63" s="2000"/>
      <c r="J63" s="2000"/>
      <c r="K63" s="2000"/>
      <c r="L63" s="2037"/>
      <c r="M63" s="2044"/>
      <c r="N63" s="2032"/>
    </row>
    <row r="64" spans="2:14" ht="13.5" customHeight="1">
      <c r="B64" s="2035"/>
      <c r="C64" s="2036"/>
      <c r="D64" s="2036"/>
      <c r="E64" s="2036"/>
      <c r="F64" s="2046"/>
      <c r="G64" s="2036"/>
      <c r="H64" s="2000"/>
      <c r="I64" s="2000"/>
      <c r="J64" s="2000"/>
      <c r="K64" s="2000"/>
      <c r="L64" s="2037"/>
      <c r="M64" s="2044"/>
      <c r="N64" s="2032"/>
    </row>
    <row r="65" spans="2:14" ht="13.5" customHeight="1">
      <c r="B65" s="2035">
        <v>29</v>
      </c>
      <c r="C65" s="2036"/>
      <c r="D65" s="2036"/>
      <c r="E65" s="2036"/>
      <c r="F65" s="2045"/>
      <c r="G65" s="2036"/>
      <c r="H65" s="2000"/>
      <c r="I65" s="2000"/>
      <c r="J65" s="2000"/>
      <c r="K65" s="2000"/>
      <c r="L65" s="2037"/>
      <c r="M65" s="2044"/>
      <c r="N65" s="2032"/>
    </row>
    <row r="66" spans="2:14" ht="13.5" customHeight="1">
      <c r="B66" s="2035"/>
      <c r="C66" s="2036"/>
      <c r="D66" s="2036"/>
      <c r="E66" s="2036"/>
      <c r="F66" s="2046"/>
      <c r="G66" s="2036"/>
      <c r="H66" s="2000"/>
      <c r="I66" s="2000"/>
      <c r="J66" s="2000"/>
      <c r="K66" s="2000"/>
      <c r="L66" s="2037"/>
      <c r="M66" s="2044"/>
      <c r="N66" s="2032"/>
    </row>
    <row r="67" spans="2:14" ht="13.5" customHeight="1">
      <c r="B67" s="2035">
        <v>30</v>
      </c>
      <c r="C67" s="2036"/>
      <c r="D67" s="2036"/>
      <c r="E67" s="2036"/>
      <c r="F67" s="2045"/>
      <c r="G67" s="2036"/>
      <c r="H67" s="2000"/>
      <c r="I67" s="2000"/>
      <c r="J67" s="2000"/>
      <c r="K67" s="2000"/>
      <c r="L67" s="2037"/>
      <c r="M67" s="2044"/>
      <c r="N67" s="2032"/>
    </row>
    <row r="68" spans="2:14" ht="13.5" customHeight="1">
      <c r="B68" s="2035"/>
      <c r="C68" s="2036"/>
      <c r="D68" s="2036"/>
      <c r="E68" s="2036"/>
      <c r="F68" s="2046"/>
      <c r="G68" s="2036"/>
      <c r="H68" s="2000"/>
      <c r="I68" s="2000"/>
      <c r="J68" s="2000"/>
      <c r="K68" s="2000"/>
      <c r="L68" s="2037"/>
      <c r="M68" s="2044"/>
      <c r="N68" s="2032"/>
    </row>
    <row r="69" spans="2:14" ht="13.5" customHeight="1">
      <c r="B69" s="2035">
        <v>31</v>
      </c>
      <c r="C69" s="2043"/>
      <c r="D69" s="2043"/>
      <c r="E69" s="2043"/>
      <c r="F69" s="2045"/>
      <c r="G69" s="2043"/>
      <c r="H69" s="2029"/>
      <c r="I69" s="2029"/>
      <c r="J69" s="2029"/>
      <c r="K69" s="2029"/>
      <c r="L69" s="2031"/>
      <c r="M69" s="2011"/>
      <c r="N69" s="2034"/>
    </row>
    <row r="70" spans="2:14" ht="13.5" customHeight="1">
      <c r="B70" s="2035"/>
      <c r="C70" s="2062"/>
      <c r="D70" s="2062"/>
      <c r="E70" s="2062"/>
      <c r="F70" s="2046"/>
      <c r="G70" s="2062"/>
      <c r="H70" s="2063"/>
      <c r="I70" s="2063"/>
      <c r="J70" s="2063"/>
      <c r="K70" s="2063"/>
      <c r="L70" s="2065"/>
      <c r="M70" s="2066"/>
      <c r="N70" s="2061"/>
    </row>
    <row r="71" spans="2:14" ht="13.5" customHeight="1">
      <c r="B71" s="2041">
        <v>32</v>
      </c>
      <c r="C71" s="2043"/>
      <c r="D71" s="2043"/>
      <c r="E71" s="2043"/>
      <c r="F71" s="2045"/>
      <c r="G71" s="2043"/>
      <c r="H71" s="2029"/>
      <c r="I71" s="2029"/>
      <c r="J71" s="2029"/>
      <c r="K71" s="2029"/>
      <c r="L71" s="2031"/>
      <c r="M71" s="2011"/>
      <c r="N71" s="2034"/>
    </row>
    <row r="72" spans="2:14" ht="13.5" customHeight="1">
      <c r="B72" s="2060"/>
      <c r="C72" s="2048"/>
      <c r="D72" s="2048"/>
      <c r="E72" s="2048"/>
      <c r="F72" s="2064"/>
      <c r="G72" s="2048"/>
      <c r="H72" s="2049"/>
      <c r="I72" s="2049"/>
      <c r="J72" s="2049"/>
      <c r="K72" s="2049"/>
      <c r="L72" s="2052"/>
      <c r="M72" s="2013"/>
      <c r="N72" s="2053"/>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55" bestFit="1" customWidth="1"/>
    <col min="2" max="2" width="3" style="380" customWidth="1"/>
    <col min="3" max="3" width="14.5" style="380" customWidth="1"/>
    <col min="4" max="6" width="13.125" style="380" customWidth="1"/>
    <col min="7" max="7" width="28.625" style="380" customWidth="1"/>
    <col min="8" max="8" width="11.625" style="380" customWidth="1"/>
    <col min="9" max="16384" width="8.875" style="380"/>
  </cols>
  <sheetData>
    <row r="1" spans="1:8" ht="13.5" customHeight="1">
      <c r="A1" s="1506" t="s">
        <v>1191</v>
      </c>
      <c r="B1" s="462"/>
      <c r="C1" s="1021"/>
      <c r="D1" s="1021"/>
      <c r="E1" s="1021"/>
      <c r="F1" s="1021"/>
      <c r="G1" s="1021"/>
      <c r="H1" s="463"/>
    </row>
    <row r="2" spans="1:8">
      <c r="A2" s="1506"/>
      <c r="B2" s="462"/>
      <c r="C2" s="1022"/>
      <c r="D2" s="1021"/>
      <c r="E2" s="1021"/>
      <c r="F2" s="1021"/>
      <c r="G2" s="1021"/>
      <c r="H2" s="1021"/>
    </row>
    <row r="3" spans="1:8" ht="17.25">
      <c r="A3" s="1506"/>
      <c r="B3" s="462"/>
      <c r="C3" s="2085" t="s">
        <v>1380</v>
      </c>
      <c r="D3" s="2085"/>
      <c r="E3" s="2085"/>
      <c r="F3" s="2085"/>
      <c r="G3" s="2085"/>
      <c r="H3" s="2085"/>
    </row>
    <row r="4" spans="1:8" ht="18" customHeight="1">
      <c r="A4" s="373"/>
      <c r="B4" s="462"/>
      <c r="C4" s="1022"/>
      <c r="D4" s="1021"/>
      <c r="E4" s="1021"/>
      <c r="F4" s="1021"/>
      <c r="G4" s="1021"/>
      <c r="H4" s="1021"/>
    </row>
    <row r="5" spans="1:8" ht="17.45" customHeight="1">
      <c r="A5" s="373"/>
      <c r="B5" s="462"/>
      <c r="C5" s="2069" t="s">
        <v>603</v>
      </c>
      <c r="D5" s="2070"/>
      <c r="E5" s="2070"/>
      <c r="F5" s="2070"/>
      <c r="G5" s="2070"/>
      <c r="H5" s="2071"/>
    </row>
    <row r="6" spans="1:8" ht="17.45" customHeight="1">
      <c r="A6" s="373"/>
      <c r="B6" s="462"/>
      <c r="C6" s="464"/>
      <c r="D6" s="465"/>
      <c r="E6" s="465"/>
      <c r="F6" s="465"/>
      <c r="G6" s="465"/>
      <c r="H6" s="466"/>
    </row>
    <row r="7" spans="1:8" ht="22.15" customHeight="1">
      <c r="A7" s="373"/>
      <c r="B7" s="462"/>
      <c r="C7" s="2087" t="str">
        <f>"福 岡 県 "&amp;入力シート!C3&amp; "長 殿"</f>
        <v>福 岡 県 長 殿</v>
      </c>
      <c r="D7" s="2088"/>
      <c r="E7" s="2088"/>
      <c r="F7" s="401"/>
      <c r="G7" s="401"/>
      <c r="H7" s="467"/>
    </row>
    <row r="8" spans="1:8" ht="27.75" customHeight="1">
      <c r="A8" s="373"/>
      <c r="B8" s="462"/>
      <c r="C8" s="468"/>
      <c r="D8" s="3"/>
      <c r="E8" s="3"/>
      <c r="F8" s="3" t="s">
        <v>529</v>
      </c>
      <c r="G8" s="469">
        <f>入力シート!D23</f>
        <v>0</v>
      </c>
      <c r="H8" s="470"/>
    </row>
    <row r="9" spans="1:8" ht="27.75" customHeight="1">
      <c r="A9" s="373"/>
      <c r="B9" s="462"/>
      <c r="C9" s="471"/>
      <c r="D9" s="472"/>
      <c r="E9" s="472"/>
      <c r="F9" s="472"/>
      <c r="G9" s="473" t="str">
        <f>"　"&amp;入力シート!D24</f>
        <v>　</v>
      </c>
      <c r="H9" s="474" t="s">
        <v>98</v>
      </c>
    </row>
    <row r="10" spans="1:8" ht="13.9" customHeight="1">
      <c r="A10" s="373"/>
      <c r="B10" s="462"/>
      <c r="C10" s="1023"/>
      <c r="D10" s="1024"/>
      <c r="E10" s="1024"/>
      <c r="F10" s="1024"/>
      <c r="G10" s="1024"/>
      <c r="H10" s="1025"/>
    </row>
    <row r="11" spans="1:8" ht="29.45" customHeight="1">
      <c r="A11" s="373"/>
      <c r="B11" s="462"/>
      <c r="C11" s="475" t="s">
        <v>190</v>
      </c>
      <c r="D11" s="2080" t="str">
        <f>入力シート!$D$4&amp;入力シート!$E$4&amp;入力シート!$G$4&amp;入力シート!$I$4&amp;入力シート!$K$4&amp;入力シート!$O$4</f>
        <v>平成年度起工第号</v>
      </c>
      <c r="E11" s="2081"/>
      <c r="F11" s="2081"/>
      <c r="G11" s="2081"/>
      <c r="H11" s="2082"/>
    </row>
    <row r="12" spans="1:8" ht="28.9" customHeight="1">
      <c r="A12" s="373"/>
      <c r="B12" s="462"/>
      <c r="C12" s="475" t="s">
        <v>604</v>
      </c>
      <c r="D12" s="2080" t="str">
        <f>入力シート!$D$5&amp;"　"&amp;入力シート!$D$8&amp;"　"&amp;入力シート!D7</f>
        <v>　　</v>
      </c>
      <c r="E12" s="2081"/>
      <c r="F12" s="2081"/>
      <c r="G12" s="2081"/>
      <c r="H12" s="2082"/>
    </row>
    <row r="13" spans="1:8" ht="28.9" customHeight="1">
      <c r="A13" s="373"/>
      <c r="B13" s="462"/>
      <c r="C13" s="475" t="s">
        <v>605</v>
      </c>
      <c r="D13" s="2080">
        <f>入力シート!D6</f>
        <v>0</v>
      </c>
      <c r="E13" s="2081"/>
      <c r="F13" s="2081"/>
      <c r="G13" s="2081"/>
      <c r="H13" s="2082"/>
    </row>
    <row r="14" spans="1:8" ht="52.15" customHeight="1">
      <c r="B14" s="462"/>
      <c r="C14" s="2072" t="s">
        <v>606</v>
      </c>
      <c r="D14" s="2073"/>
      <c r="E14" s="2073"/>
      <c r="F14" s="2073"/>
      <c r="G14" s="2073"/>
      <c r="H14" s="2074"/>
    </row>
    <row r="15" spans="1:8" ht="37.15" customHeight="1">
      <c r="B15" s="462"/>
      <c r="C15" s="2075" t="s">
        <v>191</v>
      </c>
      <c r="D15" s="2076"/>
      <c r="E15" s="2075" t="s">
        <v>192</v>
      </c>
      <c r="F15" s="2086"/>
      <c r="G15" s="2086"/>
      <c r="H15" s="2076"/>
    </row>
    <row r="16" spans="1:8" ht="37.15" customHeight="1">
      <c r="B16" s="462"/>
      <c r="C16" s="2083"/>
      <c r="D16" s="2084"/>
      <c r="E16" s="2077"/>
      <c r="F16" s="2078"/>
      <c r="G16" s="2078"/>
      <c r="H16" s="2079"/>
    </row>
    <row r="17" spans="1:8" ht="37.15" customHeight="1">
      <c r="B17" s="462"/>
      <c r="C17" s="2083"/>
      <c r="D17" s="2084"/>
      <c r="E17" s="2077"/>
      <c r="F17" s="2078"/>
      <c r="G17" s="2078"/>
      <c r="H17" s="2079"/>
    </row>
    <row r="18" spans="1:8" ht="37.15" customHeight="1">
      <c r="B18" s="462"/>
      <c r="C18" s="2083"/>
      <c r="D18" s="2084"/>
      <c r="E18" s="2077"/>
      <c r="F18" s="2078"/>
      <c r="G18" s="2078"/>
      <c r="H18" s="2079"/>
    </row>
    <row r="19" spans="1:8" ht="37.15" customHeight="1">
      <c r="B19" s="462"/>
      <c r="C19" s="2083"/>
      <c r="D19" s="2084"/>
      <c r="E19" s="2077"/>
      <c r="F19" s="2078"/>
      <c r="G19" s="2078"/>
      <c r="H19" s="2079"/>
    </row>
    <row r="20" spans="1:8" ht="37.15" customHeight="1">
      <c r="B20" s="462"/>
      <c r="C20" s="2083"/>
      <c r="D20" s="2084"/>
      <c r="E20" s="2077"/>
      <c r="F20" s="2078"/>
      <c r="G20" s="2078"/>
      <c r="H20" s="2079"/>
    </row>
    <row r="21" spans="1:8" ht="37.15" customHeight="1">
      <c r="B21" s="462"/>
      <c r="C21" s="2083"/>
      <c r="D21" s="2084"/>
      <c r="E21" s="2077"/>
      <c r="F21" s="2078"/>
      <c r="G21" s="2078"/>
      <c r="H21" s="2079"/>
    </row>
    <row r="22" spans="1:8" ht="37.15" customHeight="1">
      <c r="B22" s="462"/>
      <c r="C22" s="2083"/>
      <c r="D22" s="2084"/>
      <c r="E22" s="2077"/>
      <c r="F22" s="2078"/>
      <c r="G22" s="2078"/>
      <c r="H22" s="2079"/>
    </row>
    <row r="23" spans="1:8">
      <c r="B23" s="462"/>
      <c r="C23" s="1026"/>
      <c r="D23" s="1026"/>
      <c r="E23" s="1026"/>
      <c r="F23" s="1026"/>
      <c r="G23" s="1026"/>
      <c r="H23" s="1026"/>
    </row>
    <row r="24" spans="1:8">
      <c r="B24" s="462"/>
      <c r="C24" s="2089" t="s">
        <v>607</v>
      </c>
      <c r="D24" s="2089"/>
      <c r="E24" s="2089"/>
      <c r="F24" s="2089"/>
      <c r="G24" s="2089"/>
      <c r="H24" s="2089"/>
    </row>
    <row r="25" spans="1:8" ht="16.899999999999999" customHeight="1">
      <c r="B25" s="462"/>
      <c r="C25" s="2089" t="s">
        <v>608</v>
      </c>
      <c r="D25" s="2089"/>
      <c r="E25" s="2089"/>
      <c r="F25" s="2089"/>
      <c r="G25" s="2089"/>
      <c r="H25" s="2089"/>
    </row>
    <row r="26" spans="1:8" ht="16.899999999999999" customHeight="1">
      <c r="B26" s="462"/>
      <c r="C26" s="2089" t="s">
        <v>609</v>
      </c>
      <c r="D26" s="2089"/>
      <c r="E26" s="2089"/>
      <c r="F26" s="2089"/>
      <c r="G26" s="2089"/>
      <c r="H26" s="2089"/>
    </row>
    <row r="27" spans="1:8" ht="16.899999999999999" customHeight="1">
      <c r="B27" s="462"/>
      <c r="C27" s="2089" t="s">
        <v>610</v>
      </c>
      <c r="D27" s="2089"/>
      <c r="E27" s="2089"/>
      <c r="F27" s="2089"/>
      <c r="G27" s="2089"/>
      <c r="H27" s="2089"/>
    </row>
    <row r="28" spans="1:8">
      <c r="A28" s="375"/>
      <c r="B28" s="462"/>
      <c r="C28" s="2089" t="s">
        <v>611</v>
      </c>
      <c r="D28" s="2089"/>
      <c r="E28" s="2089"/>
      <c r="F28" s="2089"/>
      <c r="G28" s="2089"/>
      <c r="H28" s="2089"/>
    </row>
    <row r="29" spans="1:8">
      <c r="B29" s="462"/>
      <c r="C29" s="476" t="s">
        <v>612</v>
      </c>
      <c r="D29" s="476"/>
      <c r="E29" s="476"/>
      <c r="F29" s="476"/>
      <c r="G29" s="476"/>
      <c r="H29" s="476"/>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Z41"/>
  <sheetViews>
    <sheetView workbookViewId="0">
      <selection sqref="A1:A3"/>
    </sheetView>
  </sheetViews>
  <sheetFormatPr defaultRowHeight="13.5"/>
  <cols>
    <col min="1" max="1" width="10.625" style="355" bestFit="1" customWidth="1"/>
    <col min="2" max="9" width="4.25" style="355" customWidth="1"/>
    <col min="10" max="10" width="1.625" style="355" customWidth="1"/>
    <col min="11" max="22" width="4.25" style="355" customWidth="1"/>
    <col min="23" max="23" width="1.625" style="355" customWidth="1"/>
    <col min="24" max="24" width="2" style="355" customWidth="1"/>
    <col min="25" max="25" width="9" style="355"/>
    <col min="26" max="26" width="16.125" style="355" bestFit="1" customWidth="1"/>
    <col min="27" max="16384" width="9" style="355"/>
  </cols>
  <sheetData>
    <row r="1" spans="1:23" ht="18" customHeight="1">
      <c r="A1" s="1506" t="s">
        <v>1192</v>
      </c>
      <c r="B1" s="165"/>
      <c r="C1" s="165"/>
      <c r="D1" s="166"/>
      <c r="E1" s="166"/>
      <c r="F1" s="166"/>
      <c r="G1" s="166"/>
      <c r="H1" s="166"/>
      <c r="I1" s="166"/>
      <c r="J1" s="166"/>
      <c r="K1" s="166"/>
      <c r="L1" s="166"/>
      <c r="M1" s="166"/>
      <c r="N1" s="166"/>
      <c r="O1" s="166"/>
      <c r="P1" s="166"/>
      <c r="Q1" s="166"/>
      <c r="R1" s="166"/>
      <c r="S1" s="166"/>
      <c r="T1" s="166"/>
      <c r="U1" s="166"/>
      <c r="V1" s="166"/>
    </row>
    <row r="2" spans="1:23" ht="18" customHeight="1">
      <c r="A2" s="1506"/>
      <c r="B2" s="166"/>
      <c r="C2" s="166"/>
      <c r="D2" s="166"/>
      <c r="E2" s="166"/>
      <c r="F2" s="166"/>
      <c r="G2" s="166"/>
      <c r="H2" s="166"/>
      <c r="I2" s="166"/>
      <c r="J2" s="166"/>
      <c r="K2" s="166"/>
      <c r="L2" s="166"/>
      <c r="M2" s="166"/>
      <c r="N2" s="166"/>
      <c r="O2" s="166"/>
      <c r="P2" s="166"/>
      <c r="Q2" s="166"/>
      <c r="R2" s="166"/>
      <c r="S2" s="166"/>
      <c r="T2" s="166"/>
      <c r="U2" s="166"/>
      <c r="V2" s="166"/>
    </row>
    <row r="3" spans="1:23" ht="18" customHeight="1">
      <c r="A3" s="1506"/>
      <c r="B3" s="2092" t="s">
        <v>126</v>
      </c>
      <c r="C3" s="2092"/>
      <c r="D3" s="2090" t="s">
        <v>125</v>
      </c>
      <c r="E3" s="2091"/>
      <c r="F3" s="2090" t="s">
        <v>124</v>
      </c>
      <c r="G3" s="2091"/>
      <c r="H3" s="2092" t="s">
        <v>505</v>
      </c>
      <c r="I3" s="2092"/>
      <c r="J3" s="167"/>
      <c r="K3" s="2101"/>
      <c r="L3" s="2102"/>
      <c r="M3" s="2090" t="s">
        <v>120</v>
      </c>
      <c r="N3" s="2091"/>
      <c r="O3" s="2090" t="s">
        <v>121</v>
      </c>
      <c r="P3" s="2091"/>
      <c r="Q3" s="2090" t="s">
        <v>122</v>
      </c>
      <c r="R3" s="2091"/>
      <c r="S3" s="2090" t="s">
        <v>127</v>
      </c>
      <c r="T3" s="2091"/>
      <c r="U3" s="2090" t="s">
        <v>123</v>
      </c>
      <c r="V3" s="2091"/>
      <c r="W3" s="490"/>
    </row>
    <row r="4" spans="1:23" ht="49.5" customHeight="1">
      <c r="B4" s="1466"/>
      <c r="C4" s="1466"/>
      <c r="D4" s="1469"/>
      <c r="E4" s="1470"/>
      <c r="F4" s="1469"/>
      <c r="G4" s="1470"/>
      <c r="H4" s="1469"/>
      <c r="I4" s="1470"/>
      <c r="J4" s="166"/>
      <c r="K4" s="1507"/>
      <c r="L4" s="2103"/>
      <c r="M4" s="1469"/>
      <c r="N4" s="1470"/>
      <c r="O4" s="1469"/>
      <c r="P4" s="1470"/>
      <c r="Q4" s="1469"/>
      <c r="R4" s="1470"/>
      <c r="S4" s="1469"/>
      <c r="T4" s="1470"/>
      <c r="U4" s="1469"/>
      <c r="V4" s="1470"/>
      <c r="W4" s="412"/>
    </row>
    <row r="5" spans="1:23" ht="21" customHeight="1">
      <c r="B5" s="166"/>
      <c r="C5" s="166"/>
      <c r="D5" s="166"/>
      <c r="E5" s="166"/>
      <c r="F5" s="166"/>
      <c r="G5" s="166"/>
      <c r="H5" s="166"/>
      <c r="I5" s="166"/>
      <c r="J5" s="166"/>
      <c r="K5" s="166"/>
      <c r="L5" s="166"/>
      <c r="M5" s="166"/>
      <c r="N5" s="166"/>
      <c r="O5" s="166"/>
      <c r="P5" s="166"/>
      <c r="Q5" s="166"/>
      <c r="R5" s="166"/>
      <c r="S5" s="166"/>
      <c r="T5" s="166"/>
      <c r="U5" s="166"/>
      <c r="V5" s="166"/>
    </row>
    <row r="6" spans="1:23" ht="21" customHeight="1">
      <c r="B6" s="166"/>
      <c r="C6" s="166"/>
      <c r="D6" s="2096" t="s">
        <v>129</v>
      </c>
      <c r="E6" s="2096"/>
      <c r="F6" s="2096"/>
      <c r="G6" s="2096"/>
      <c r="H6" s="2096"/>
      <c r="I6" s="2096"/>
      <c r="J6" s="2096"/>
      <c r="K6" s="2096"/>
      <c r="L6" s="2096"/>
      <c r="M6" s="2096"/>
      <c r="N6" s="2096"/>
      <c r="O6" s="2096"/>
      <c r="P6" s="2096"/>
      <c r="Q6" s="2096"/>
      <c r="R6" s="2096"/>
      <c r="S6" s="2096"/>
      <c r="T6" s="2096"/>
      <c r="U6" s="168"/>
      <c r="V6" s="166"/>
    </row>
    <row r="7" spans="1:23" ht="21" customHeight="1">
      <c r="B7" s="166"/>
      <c r="C7" s="166"/>
      <c r="D7" s="166"/>
      <c r="E7" s="166"/>
      <c r="F7" s="166"/>
      <c r="G7" s="166"/>
      <c r="H7" s="166"/>
      <c r="I7" s="166"/>
      <c r="J7" s="166"/>
      <c r="K7" s="166"/>
      <c r="L7" s="166"/>
      <c r="M7" s="166"/>
      <c r="N7" s="166"/>
      <c r="O7" s="166"/>
      <c r="P7" s="166"/>
      <c r="Q7" s="166"/>
      <c r="R7" s="166"/>
      <c r="S7" s="166"/>
      <c r="T7" s="166"/>
      <c r="U7" s="166"/>
      <c r="V7" s="166"/>
    </row>
    <row r="8" spans="1:23" ht="21" customHeight="1">
      <c r="B8" s="166"/>
      <c r="C8" s="166"/>
      <c r="D8" s="166"/>
      <c r="E8" s="166"/>
      <c r="F8" s="166"/>
      <c r="G8" s="166"/>
      <c r="H8" s="166"/>
      <c r="I8" s="166"/>
      <c r="J8" s="166"/>
      <c r="K8" s="166"/>
      <c r="L8" s="166"/>
      <c r="M8" s="166"/>
      <c r="N8" s="166"/>
      <c r="O8" s="166"/>
      <c r="P8" s="166"/>
      <c r="Q8" s="166"/>
      <c r="R8" s="166"/>
      <c r="S8" s="166"/>
      <c r="T8" s="166"/>
      <c r="U8" s="166"/>
      <c r="V8" s="3" t="s">
        <v>128</v>
      </c>
      <c r="W8" s="624"/>
    </row>
    <row r="9" spans="1:23" ht="21" customHeight="1">
      <c r="B9" s="166"/>
      <c r="C9" s="166"/>
      <c r="D9" s="166"/>
      <c r="E9" s="166"/>
      <c r="F9" s="166"/>
      <c r="G9" s="166"/>
      <c r="H9" s="166"/>
      <c r="I9" s="166"/>
      <c r="J9" s="166"/>
      <c r="K9" s="166"/>
      <c r="L9" s="166"/>
      <c r="M9" s="166"/>
      <c r="N9" s="166"/>
      <c r="O9" s="166"/>
      <c r="P9" s="166"/>
      <c r="Q9" s="166"/>
      <c r="R9" s="166"/>
      <c r="S9" s="166"/>
      <c r="T9" s="166"/>
      <c r="U9" s="166"/>
      <c r="V9" s="166"/>
    </row>
    <row r="10" spans="1:23" ht="21" customHeight="1">
      <c r="B10" s="166" t="str">
        <f>"福 岡 県 "&amp;入力シート!C3&amp;"長 殿"</f>
        <v>福 岡 県 長 殿</v>
      </c>
      <c r="C10" s="166"/>
      <c r="D10" s="166"/>
      <c r="E10" s="166"/>
      <c r="F10" s="166"/>
      <c r="G10" s="166"/>
      <c r="H10" s="166"/>
      <c r="I10" s="166"/>
      <c r="J10" s="166"/>
      <c r="K10" s="166"/>
      <c r="L10" s="166"/>
      <c r="M10" s="166"/>
      <c r="N10" s="166"/>
      <c r="O10" s="166"/>
      <c r="P10" s="166"/>
      <c r="Q10" s="166"/>
      <c r="R10" s="166"/>
      <c r="S10" s="166"/>
      <c r="T10" s="166"/>
      <c r="U10" s="166"/>
      <c r="V10" s="166"/>
    </row>
    <row r="11" spans="1:23" ht="21" customHeight="1">
      <c r="B11" s="166"/>
      <c r="C11" s="166"/>
      <c r="D11" s="166"/>
      <c r="E11" s="166"/>
      <c r="F11" s="166"/>
      <c r="G11" s="166"/>
      <c r="H11" s="166"/>
      <c r="I11" s="166"/>
      <c r="J11" s="166"/>
      <c r="K11" s="166"/>
      <c r="L11" s="166"/>
      <c r="M11" s="166"/>
      <c r="N11" s="166"/>
      <c r="O11" s="166"/>
      <c r="P11" s="166"/>
      <c r="Q11" s="166"/>
      <c r="R11" s="166"/>
      <c r="S11" s="166"/>
      <c r="T11" s="166"/>
      <c r="U11" s="166"/>
      <c r="V11" s="166"/>
    </row>
    <row r="12" spans="1:23" ht="21" customHeight="1">
      <c r="B12" s="166"/>
      <c r="C12" s="166"/>
      <c r="D12" s="166"/>
      <c r="E12" s="166"/>
      <c r="F12" s="166"/>
      <c r="G12" s="166"/>
      <c r="H12" s="166"/>
      <c r="I12" s="166"/>
      <c r="J12" s="166"/>
      <c r="K12" s="2094" t="s">
        <v>99</v>
      </c>
      <c r="L12" s="2094"/>
      <c r="M12" s="2094"/>
      <c r="N12" s="2094"/>
      <c r="O12" s="2095" t="str">
        <f>"： " &amp; 入力シート!D22</f>
        <v xml:space="preserve">： </v>
      </c>
      <c r="P12" s="2095"/>
      <c r="Q12" s="2095"/>
      <c r="R12" s="2095"/>
      <c r="S12" s="2095"/>
      <c r="T12" s="2095"/>
      <c r="U12" s="2095"/>
      <c r="V12" s="2095"/>
      <c r="W12" s="625"/>
    </row>
    <row r="13" spans="1:23" ht="21" customHeight="1">
      <c r="B13" s="166"/>
      <c r="C13" s="166"/>
      <c r="D13" s="166"/>
      <c r="E13" s="166"/>
      <c r="F13" s="166"/>
      <c r="G13" s="166"/>
      <c r="H13" s="166"/>
      <c r="I13" s="166"/>
      <c r="J13" s="166"/>
      <c r="K13" s="2093" t="s">
        <v>130</v>
      </c>
      <c r="L13" s="2093"/>
      <c r="M13" s="2093"/>
      <c r="N13" s="2093"/>
      <c r="O13" s="2095" t="str">
        <f>"： " &amp; 入力シート!D23</f>
        <v xml:space="preserve">： </v>
      </c>
      <c r="P13" s="2095"/>
      <c r="Q13" s="2095"/>
      <c r="R13" s="2095"/>
      <c r="S13" s="2095"/>
      <c r="T13" s="2095"/>
      <c r="U13" s="2095"/>
      <c r="V13" s="2095"/>
      <c r="W13" s="625"/>
    </row>
    <row r="14" spans="1:23" ht="21" customHeight="1">
      <c r="B14" s="166"/>
      <c r="C14" s="166"/>
      <c r="D14" s="166"/>
      <c r="E14" s="166"/>
      <c r="F14" s="166"/>
      <c r="G14" s="166"/>
      <c r="H14" s="166"/>
      <c r="I14" s="166"/>
      <c r="J14" s="166"/>
      <c r="K14" s="2094" t="s">
        <v>106</v>
      </c>
      <c r="L14" s="2094"/>
      <c r="M14" s="2094"/>
      <c r="N14" s="2094"/>
      <c r="O14" s="2095" t="str">
        <f>"： " &amp; 入力シート!D24</f>
        <v xml:space="preserve">： </v>
      </c>
      <c r="P14" s="2095"/>
      <c r="Q14" s="2095"/>
      <c r="R14" s="2095"/>
      <c r="S14" s="2095"/>
      <c r="T14" s="2095"/>
      <c r="U14" s="169"/>
      <c r="V14" s="170" t="s">
        <v>98</v>
      </c>
      <c r="W14" s="626"/>
    </row>
    <row r="15" spans="1:23" ht="21" customHeight="1">
      <c r="B15" s="166"/>
      <c r="C15" s="166"/>
      <c r="D15" s="166"/>
      <c r="E15" s="166"/>
      <c r="F15" s="166"/>
      <c r="G15" s="166"/>
      <c r="H15" s="166"/>
      <c r="I15" s="166"/>
      <c r="J15" s="166"/>
      <c r="K15" s="2110" t="s">
        <v>131</v>
      </c>
      <c r="L15" s="2110"/>
      <c r="M15" s="2110"/>
      <c r="N15" s="2110"/>
      <c r="O15" s="2110"/>
      <c r="P15" s="2110"/>
      <c r="Q15" s="2110"/>
      <c r="R15" s="2110"/>
      <c r="S15" s="2110"/>
      <c r="T15" s="2110"/>
      <c r="U15" s="2110"/>
      <c r="V15" s="2110"/>
      <c r="W15" s="627"/>
    </row>
    <row r="16" spans="1:23" ht="15" customHeight="1">
      <c r="B16" s="166"/>
      <c r="C16" s="166"/>
      <c r="D16" s="166"/>
      <c r="E16" s="166"/>
      <c r="F16" s="166"/>
      <c r="G16" s="166"/>
      <c r="H16" s="166"/>
      <c r="I16" s="166"/>
      <c r="J16" s="166"/>
      <c r="K16" s="166"/>
      <c r="L16" s="166"/>
      <c r="M16" s="166"/>
      <c r="N16" s="166"/>
      <c r="O16" s="166"/>
      <c r="P16" s="166"/>
      <c r="Q16" s="166"/>
      <c r="R16" s="166"/>
      <c r="S16" s="166"/>
      <c r="T16" s="166"/>
      <c r="U16" s="166"/>
      <c r="V16" s="166"/>
    </row>
    <row r="17" spans="2:26" ht="21" customHeight="1">
      <c r="B17" s="166" t="s">
        <v>108</v>
      </c>
      <c r="C17" s="166"/>
      <c r="D17" s="166"/>
      <c r="E17" s="166"/>
      <c r="F17" s="166"/>
      <c r="G17" s="166"/>
      <c r="H17" s="166"/>
      <c r="I17" s="166"/>
      <c r="J17" s="166"/>
      <c r="K17" s="166"/>
      <c r="L17" s="166"/>
      <c r="M17" s="166"/>
      <c r="N17" s="166"/>
      <c r="O17" s="166"/>
      <c r="P17" s="166"/>
      <c r="Q17" s="166"/>
      <c r="R17" s="166"/>
      <c r="S17" s="166"/>
      <c r="T17" s="166"/>
      <c r="U17" s="166"/>
      <c r="V17" s="166"/>
    </row>
    <row r="18" spans="2:26" ht="21" customHeight="1">
      <c r="B18" s="2097" t="s">
        <v>132</v>
      </c>
      <c r="C18" s="2097"/>
      <c r="D18" s="2097"/>
      <c r="E18" s="2098" t="str">
        <f>入力シート!$D$4&amp;入力シート!$E$4&amp;入力シート!$G$4</f>
        <v>平成年度</v>
      </c>
      <c r="F18" s="2099"/>
      <c r="G18" s="2099"/>
      <c r="H18" s="2099"/>
      <c r="I18" s="2099"/>
      <c r="J18" s="2099"/>
      <c r="K18" s="2099"/>
      <c r="L18" s="2100"/>
      <c r="M18" s="2104" t="s">
        <v>518</v>
      </c>
      <c r="N18" s="2105"/>
      <c r="O18" s="2106"/>
      <c r="P18" s="2107" t="str">
        <f>" "&amp;入力シート!$D$5&amp;" "&amp;入力シート!$D$8</f>
        <v xml:space="preserve">  </v>
      </c>
      <c r="Q18" s="2108"/>
      <c r="R18" s="2108"/>
      <c r="S18" s="2108"/>
      <c r="T18" s="2108"/>
      <c r="U18" s="2108"/>
      <c r="V18" s="2109"/>
      <c r="W18" s="628"/>
    </row>
    <row r="19" spans="2:26" ht="21" customHeight="1">
      <c r="B19" s="2097" t="s">
        <v>515</v>
      </c>
      <c r="C19" s="2097"/>
      <c r="D19" s="2097"/>
      <c r="E19" s="2098" t="str">
        <f>入力シート!$I$4&amp;入力シート!$K$4&amp;入力シート!$O$4</f>
        <v>起工第号</v>
      </c>
      <c r="F19" s="2099"/>
      <c r="G19" s="2099"/>
      <c r="H19" s="2099"/>
      <c r="I19" s="2099"/>
      <c r="J19" s="2099"/>
      <c r="K19" s="2099"/>
      <c r="L19" s="2100"/>
      <c r="M19" s="2104" t="s">
        <v>133</v>
      </c>
      <c r="N19" s="2105"/>
      <c r="O19" s="2106"/>
      <c r="P19" s="2107" t="str">
        <f>" " &amp; 入力シート!D7</f>
        <v xml:space="preserve"> </v>
      </c>
      <c r="Q19" s="2108"/>
      <c r="R19" s="2108"/>
      <c r="S19" s="2108"/>
      <c r="T19" s="2108"/>
      <c r="U19" s="2108"/>
      <c r="V19" s="2109"/>
      <c r="W19" s="628"/>
    </row>
    <row r="20" spans="2:26" ht="21" customHeight="1">
      <c r="B20" s="2097" t="s">
        <v>517</v>
      </c>
      <c r="C20" s="2097"/>
      <c r="D20" s="2097"/>
      <c r="E20" s="2098" t="str">
        <f>""&amp;入力シート!D6</f>
        <v/>
      </c>
      <c r="F20" s="2099"/>
      <c r="G20" s="2099"/>
      <c r="H20" s="2099"/>
      <c r="I20" s="2099"/>
      <c r="J20" s="2099"/>
      <c r="K20" s="2099"/>
      <c r="L20" s="2100"/>
      <c r="M20" s="2104" t="s">
        <v>519</v>
      </c>
      <c r="N20" s="2105"/>
      <c r="O20" s="2106"/>
      <c r="P20" s="2107" t="str">
        <f>" " &amp; 入力シート!D9</f>
        <v xml:space="preserve"> </v>
      </c>
      <c r="Q20" s="2108"/>
      <c r="R20" s="2108"/>
      <c r="S20" s="2108"/>
      <c r="T20" s="2108"/>
      <c r="U20" s="2108"/>
      <c r="V20" s="2109"/>
      <c r="W20" s="628"/>
    </row>
    <row r="21" spans="2:26" ht="21" customHeight="1">
      <c r="B21" s="2097" t="s">
        <v>541</v>
      </c>
      <c r="C21" s="2097"/>
      <c r="D21" s="2097"/>
      <c r="E21" s="2112">
        <f>+入力シート!D12</f>
        <v>0</v>
      </c>
      <c r="F21" s="2113"/>
      <c r="G21" s="2113"/>
      <c r="H21" s="2113"/>
      <c r="I21" s="2113"/>
      <c r="J21" s="2113"/>
      <c r="K21" s="2113"/>
      <c r="L21" s="2114"/>
      <c r="M21" s="2104" t="s">
        <v>134</v>
      </c>
      <c r="N21" s="2105"/>
      <c r="O21" s="2106"/>
      <c r="P21" s="2126">
        <f>入力シート!D16</f>
        <v>0</v>
      </c>
      <c r="Q21" s="2127"/>
      <c r="R21" s="2127"/>
      <c r="S21" s="1030" t="s">
        <v>635</v>
      </c>
      <c r="T21" s="2127"/>
      <c r="U21" s="2127"/>
      <c r="V21" s="2128"/>
      <c r="W21" s="628"/>
      <c r="Z21" s="1029">
        <f>入力シート!$D$17</f>
        <v>0</v>
      </c>
    </row>
    <row r="22" spans="2:26" ht="15" customHeight="1">
      <c r="B22" s="166"/>
      <c r="C22" s="166"/>
      <c r="D22" s="166"/>
      <c r="E22" s="166"/>
      <c r="F22" s="166"/>
      <c r="G22" s="166"/>
      <c r="H22" s="166"/>
      <c r="I22" s="166"/>
      <c r="J22" s="166"/>
      <c r="K22" s="166"/>
      <c r="L22" s="166"/>
      <c r="M22" s="166"/>
      <c r="N22" s="166"/>
      <c r="O22" s="166"/>
      <c r="P22" s="166"/>
      <c r="Q22" s="166"/>
      <c r="R22" s="166"/>
      <c r="S22" s="166"/>
      <c r="T22" s="166"/>
      <c r="U22" s="166"/>
      <c r="V22" s="166"/>
      <c r="Z22" s="1029">
        <f>入力シート!$D$19</f>
        <v>0</v>
      </c>
    </row>
    <row r="23" spans="2:26" ht="21" customHeight="1">
      <c r="B23" s="166" t="s">
        <v>135</v>
      </c>
      <c r="C23" s="166"/>
      <c r="D23" s="166"/>
      <c r="E23" s="166"/>
      <c r="F23" s="166"/>
      <c r="G23" s="166"/>
      <c r="H23" s="166"/>
      <c r="I23" s="166"/>
      <c r="J23" s="166"/>
      <c r="K23" s="166"/>
      <c r="L23" s="166"/>
      <c r="M23" s="166"/>
      <c r="N23" s="166"/>
      <c r="O23" s="166"/>
      <c r="P23" s="166"/>
      <c r="Q23" s="166"/>
      <c r="R23" s="166"/>
      <c r="S23" s="166"/>
      <c r="T23" s="166"/>
      <c r="U23" s="166"/>
      <c r="V23" s="166"/>
      <c r="Z23" s="1029">
        <f>入力シート!$D$21</f>
        <v>0</v>
      </c>
    </row>
    <row r="24" spans="2:26" ht="21" customHeight="1">
      <c r="B24" s="2111" t="s">
        <v>136</v>
      </c>
      <c r="C24" s="2111"/>
      <c r="D24" s="2111"/>
      <c r="E24" s="2111"/>
      <c r="F24" s="2111"/>
      <c r="G24" s="2111" t="s">
        <v>141</v>
      </c>
      <c r="H24" s="2111"/>
      <c r="I24" s="2111"/>
      <c r="J24" s="2111"/>
      <c r="K24" s="2111"/>
      <c r="L24" s="2111"/>
      <c r="M24" s="2111"/>
      <c r="N24" s="2111"/>
      <c r="O24" s="2111"/>
      <c r="P24" s="2111"/>
      <c r="Q24" s="2111"/>
      <c r="R24" s="2111"/>
      <c r="S24" s="2111"/>
      <c r="T24" s="2111"/>
      <c r="U24" s="2111"/>
      <c r="V24" s="2111"/>
    </row>
    <row r="25" spans="2:26" ht="21" customHeight="1">
      <c r="B25" s="2111" t="s">
        <v>61</v>
      </c>
      <c r="C25" s="2111"/>
      <c r="D25" s="2111"/>
      <c r="E25" s="2111"/>
      <c r="F25" s="2111"/>
      <c r="G25" s="2111" t="s">
        <v>520</v>
      </c>
      <c r="H25" s="2111"/>
      <c r="I25" s="2111"/>
      <c r="J25" s="2111"/>
      <c r="K25" s="2111"/>
      <c r="L25" s="2111"/>
      <c r="M25" s="2111" t="s">
        <v>142</v>
      </c>
      <c r="N25" s="2111"/>
      <c r="O25" s="2111"/>
      <c r="P25" s="2111"/>
      <c r="Q25" s="2111"/>
      <c r="R25" s="2111" t="s">
        <v>143</v>
      </c>
      <c r="S25" s="2111"/>
      <c r="T25" s="2111"/>
      <c r="U25" s="2111"/>
      <c r="V25" s="2111"/>
    </row>
    <row r="26" spans="2:26" ht="21" customHeight="1">
      <c r="B26" s="2122" t="s">
        <v>137</v>
      </c>
      <c r="C26" s="2111"/>
      <c r="D26" s="2111"/>
      <c r="E26" s="2111"/>
      <c r="F26" s="2111"/>
      <c r="G26" s="2123">
        <f>+入力シート!D13</f>
        <v>0</v>
      </c>
      <c r="H26" s="2124"/>
      <c r="I26" s="2124"/>
      <c r="J26" s="2124"/>
      <c r="K26" s="2124"/>
      <c r="L26" s="2125"/>
      <c r="M26" s="2116"/>
      <c r="N26" s="2116"/>
      <c r="O26" s="2116"/>
      <c r="P26" s="2116"/>
      <c r="Q26" s="2116"/>
      <c r="R26" s="2116"/>
      <c r="S26" s="2116"/>
      <c r="T26" s="2116"/>
      <c r="U26" s="2116"/>
      <c r="V26" s="2116"/>
    </row>
    <row r="27" spans="2:26" ht="21" customHeight="1">
      <c r="B27" s="630"/>
      <c r="C27" s="2111" t="s">
        <v>138</v>
      </c>
      <c r="D27" s="2111"/>
      <c r="E27" s="2111"/>
      <c r="F27" s="2111"/>
      <c r="G27" s="2118" t="str">
        <f>IF(G26=0,"",G26-G26/1.08)</f>
        <v/>
      </c>
      <c r="H27" s="2119"/>
      <c r="I27" s="2119"/>
      <c r="J27" s="2119"/>
      <c r="K27" s="2119"/>
      <c r="L27" s="2120"/>
      <c r="M27" s="2121" t="str">
        <f>IF(M26=0,"",M26-M26/1.08)</f>
        <v/>
      </c>
      <c r="N27" s="2121"/>
      <c r="O27" s="2121"/>
      <c r="P27" s="2121"/>
      <c r="Q27" s="2121"/>
      <c r="R27" s="2121" t="str">
        <f>IF(R26=0,"",R26-R26/1.08)</f>
        <v/>
      </c>
      <c r="S27" s="2121"/>
      <c r="T27" s="2121"/>
      <c r="U27" s="2121"/>
      <c r="V27" s="2121"/>
    </row>
    <row r="28" spans="2:26" ht="21" customHeight="1">
      <c r="B28" s="2111" t="s">
        <v>139</v>
      </c>
      <c r="C28" s="2111"/>
      <c r="D28" s="2111"/>
      <c r="E28" s="2111"/>
      <c r="F28" s="2111"/>
      <c r="G28" s="2115">
        <v>1</v>
      </c>
      <c r="H28" s="2115"/>
      <c r="I28" s="2115"/>
      <c r="J28" s="2115"/>
      <c r="K28" s="2115"/>
      <c r="L28" s="2115"/>
      <c r="M28" s="2115" t="str">
        <f>IF(R26=0,"",1-R28)</f>
        <v/>
      </c>
      <c r="N28" s="2115"/>
      <c r="O28" s="2115"/>
      <c r="P28" s="2115"/>
      <c r="Q28" s="2115"/>
      <c r="R28" s="2115" t="str">
        <f>IF(R26=0,"",R26/G26)</f>
        <v/>
      </c>
      <c r="S28" s="2115"/>
      <c r="T28" s="2115"/>
      <c r="U28" s="2115"/>
      <c r="V28" s="2115"/>
    </row>
    <row r="29" spans="2:26" ht="156" customHeight="1">
      <c r="B29" s="2117" t="s">
        <v>140</v>
      </c>
      <c r="C29" s="2111"/>
      <c r="D29" s="2111"/>
      <c r="E29" s="2111"/>
      <c r="F29" s="2111"/>
      <c r="G29" s="2111"/>
      <c r="H29" s="2111"/>
      <c r="I29" s="2111"/>
      <c r="J29" s="2111"/>
      <c r="K29" s="2111"/>
      <c r="L29" s="2111"/>
      <c r="M29" s="2111"/>
      <c r="N29" s="2111"/>
      <c r="O29" s="2111"/>
      <c r="P29" s="2111"/>
      <c r="Q29" s="2111"/>
      <c r="R29" s="2111"/>
      <c r="S29" s="2111"/>
      <c r="T29" s="2111"/>
      <c r="U29" s="2111"/>
      <c r="V29" s="2111"/>
    </row>
    <row r="30" spans="2:26" ht="21" customHeight="1">
      <c r="B30" s="166"/>
      <c r="C30" s="166" t="s">
        <v>144</v>
      </c>
      <c r="D30" s="166"/>
      <c r="E30" s="166"/>
      <c r="F30" s="166"/>
      <c r="G30" s="166"/>
      <c r="H30" s="166"/>
      <c r="I30" s="166"/>
      <c r="J30" s="166"/>
      <c r="K30" s="166"/>
      <c r="L30" s="166"/>
      <c r="M30" s="166"/>
      <c r="N30" s="166"/>
      <c r="O30" s="166"/>
      <c r="P30" s="166"/>
      <c r="Q30" s="166"/>
      <c r="R30" s="166"/>
      <c r="S30" s="166"/>
      <c r="T30" s="166"/>
      <c r="U30" s="166"/>
      <c r="V30" s="166"/>
    </row>
    <row r="31" spans="2:26" ht="21" customHeight="1">
      <c r="B31" s="166"/>
      <c r="C31" s="166" t="s">
        <v>145</v>
      </c>
      <c r="D31" s="166"/>
      <c r="E31" s="166"/>
      <c r="F31" s="166"/>
      <c r="G31" s="166"/>
      <c r="H31" s="166"/>
      <c r="I31" s="166"/>
      <c r="J31" s="166"/>
      <c r="K31" s="166"/>
      <c r="L31" s="166"/>
      <c r="M31" s="166"/>
      <c r="N31" s="166"/>
      <c r="O31" s="166"/>
      <c r="P31" s="166"/>
      <c r="Q31" s="166"/>
      <c r="R31" s="166"/>
      <c r="S31" s="166"/>
      <c r="T31" s="166"/>
      <c r="U31" s="166"/>
      <c r="V31" s="166"/>
    </row>
    <row r="32" spans="2:26" ht="7.5" customHeight="1"/>
    <row r="33" ht="21" customHeight="1"/>
    <row r="34" ht="21" customHeight="1"/>
    <row r="35" ht="21" customHeight="1"/>
    <row r="36" ht="21" customHeight="1"/>
    <row r="37" ht="21" customHeight="1"/>
    <row r="38" ht="21" customHeight="1"/>
    <row r="39" ht="18" customHeight="1"/>
    <row r="40" ht="18" customHeight="1"/>
    <row r="41" ht="18" customHeight="1"/>
  </sheetData>
  <mergeCells count="68">
    <mergeCell ref="A1:A3"/>
    <mergeCell ref="B29:F29"/>
    <mergeCell ref="G29:L29"/>
    <mergeCell ref="M29:Q29"/>
    <mergeCell ref="G27:L27"/>
    <mergeCell ref="M27:Q27"/>
    <mergeCell ref="P19:V19"/>
    <mergeCell ref="P20:V20"/>
    <mergeCell ref="R27:V27"/>
    <mergeCell ref="C27:F27"/>
    <mergeCell ref="B26:F26"/>
    <mergeCell ref="G26:L26"/>
    <mergeCell ref="P21:R21"/>
    <mergeCell ref="T21:V21"/>
    <mergeCell ref="R29:V29"/>
    <mergeCell ref="B28:F28"/>
    <mergeCell ref="G28:L28"/>
    <mergeCell ref="M28:Q28"/>
    <mergeCell ref="R28:V28"/>
    <mergeCell ref="M26:Q26"/>
    <mergeCell ref="R26:V26"/>
    <mergeCell ref="B21:D21"/>
    <mergeCell ref="M25:Q25"/>
    <mergeCell ref="R25:V25"/>
    <mergeCell ref="E21:L21"/>
    <mergeCell ref="B25:F25"/>
    <mergeCell ref="G25:L25"/>
    <mergeCell ref="B24:F24"/>
    <mergeCell ref="G24:V24"/>
    <mergeCell ref="M21:O21"/>
    <mergeCell ref="O14:T14"/>
    <mergeCell ref="M18:O18"/>
    <mergeCell ref="M19:O19"/>
    <mergeCell ref="M20:O20"/>
    <mergeCell ref="P18:V18"/>
    <mergeCell ref="K15:V15"/>
    <mergeCell ref="E18:L18"/>
    <mergeCell ref="B18:D18"/>
    <mergeCell ref="E19:L19"/>
    <mergeCell ref="E20:L20"/>
    <mergeCell ref="B3:C3"/>
    <mergeCell ref="B4:C4"/>
    <mergeCell ref="K3:L3"/>
    <mergeCell ref="K4:L4"/>
    <mergeCell ref="H4:I4"/>
    <mergeCell ref="B19:D19"/>
    <mergeCell ref="B20:D20"/>
    <mergeCell ref="U3:V3"/>
    <mergeCell ref="U4:V4"/>
    <mergeCell ref="S3:T3"/>
    <mergeCell ref="Q3:R3"/>
    <mergeCell ref="O3:P3"/>
    <mergeCell ref="M3:N3"/>
    <mergeCell ref="H3:I3"/>
    <mergeCell ref="K13:N13"/>
    <mergeCell ref="K14:N14"/>
    <mergeCell ref="O12:V12"/>
    <mergeCell ref="O13:V13"/>
    <mergeCell ref="D6:T6"/>
    <mergeCell ref="K12:N12"/>
    <mergeCell ref="F3:G3"/>
    <mergeCell ref="D3:E3"/>
    <mergeCell ref="S4:T4"/>
    <mergeCell ref="Q4:R4"/>
    <mergeCell ref="F4:G4"/>
    <mergeCell ref="D4:E4"/>
    <mergeCell ref="O4:P4"/>
    <mergeCell ref="M4:N4"/>
  </mergeCells>
  <phoneticPr fontId="2"/>
  <dataValidations count="1">
    <dataValidation type="list" showInputMessage="1" showErrorMessage="1" sqref="T21:V21">
      <formula1>$Z$21:$Z$23</formula1>
    </dataValidation>
  </dataValidations>
  <hyperlinks>
    <hyperlink ref="A1:A2" location="表紙１!A1" display="表紙１へ戻る"/>
    <hyperlink ref="A1:A3" location="表紙!A1" display="表紙へ戻る"/>
  </hyperlinks>
  <pageMargins left="0.74803149606299213" right="0.74803149606299213" top="0.78740157480314965" bottom="0.78740157480314965" header="0.51181102362204722" footer="0.51181102362204722"/>
  <pageSetup paperSize="9" scale="99" orientation="portrait" r:id="rId1"/>
  <headerFooter scaleWithDoc="0" alignWithMargins="0">
    <oddHeader>&amp;R&amp;"ＭＳ Ｐゴシック,太字"(様式１１）</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X127"/>
  <sheetViews>
    <sheetView showWhiteSpace="0" topLeftCell="A22" zoomScale="80" zoomScaleNormal="80" zoomScaleSheetLayoutView="80" zoomScalePageLayoutView="70" workbookViewId="0">
      <selection activeCell="CL54" sqref="CL54"/>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89" width="2.25" style="1130"/>
    <col min="90" max="90" width="15.625" style="1130" customWidth="1"/>
    <col min="91" max="99" width="2.25" style="1130"/>
    <col min="100" max="100" width="7" style="1130" customWidth="1"/>
    <col min="101" max="128" width="2.25" style="1130"/>
    <col min="129" max="16384" width="2.25" style="1073"/>
  </cols>
  <sheetData>
    <row r="1" spans="1:90" ht="21" customHeight="1">
      <c r="A1" s="1506" t="s">
        <v>1192</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122"/>
      <c r="AH1" s="1122"/>
      <c r="AI1" s="1121" t="s">
        <v>508</v>
      </c>
      <c r="AJ1" s="1122"/>
      <c r="AK1" s="1122"/>
      <c r="AL1" s="1121" t="s">
        <v>538</v>
      </c>
      <c r="AM1" s="1122"/>
      <c r="AN1" s="1122"/>
      <c r="AO1" s="1121" t="s">
        <v>930</v>
      </c>
      <c r="AP1" s="1121"/>
      <c r="AQ1" s="1077"/>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136"/>
      <c r="CF1" s="1082"/>
    </row>
    <row r="2" spans="1:90" ht="13.5" customHeight="1">
      <c r="A2" s="1506"/>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077"/>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136" t="s">
        <v>1059</v>
      </c>
      <c r="CF2" s="1082"/>
    </row>
    <row r="3" spans="1:90" ht="12" customHeight="1">
      <c r="A3" s="1506"/>
      <c r="B3" s="2262" t="s">
        <v>1432</v>
      </c>
      <c r="C3" s="2263"/>
      <c r="D3" s="2263"/>
      <c r="E3" s="2263"/>
      <c r="F3" s="2263"/>
      <c r="G3" s="2263"/>
      <c r="H3" s="2263"/>
      <c r="I3" s="2263"/>
      <c r="J3" s="2263"/>
      <c r="K3" s="2263"/>
      <c r="L3" s="2263"/>
      <c r="M3" s="2263"/>
      <c r="N3" s="2263"/>
      <c r="O3" s="2263"/>
      <c r="P3" s="2263"/>
      <c r="Q3" s="2263"/>
      <c r="R3" s="2263"/>
      <c r="S3" s="2263"/>
      <c r="T3" s="2263"/>
      <c r="U3" s="2263"/>
      <c r="V3" s="2263"/>
      <c r="W3" s="2263"/>
      <c r="X3" s="2263"/>
      <c r="Y3" s="2263"/>
      <c r="Z3" s="2263"/>
      <c r="AA3" s="2263"/>
      <c r="AB3" s="2263"/>
      <c r="AC3" s="2263"/>
      <c r="AD3" s="2263"/>
      <c r="AE3" s="2263"/>
      <c r="AF3" s="2263"/>
      <c r="AG3" s="2263"/>
      <c r="AH3" s="2263"/>
      <c r="AI3" s="2263"/>
      <c r="AJ3" s="2263"/>
      <c r="AK3" s="2263"/>
      <c r="AL3" s="2263"/>
      <c r="AM3" s="2263"/>
      <c r="AN3" s="2263"/>
      <c r="AO3" s="2263"/>
      <c r="AP3" s="2263"/>
      <c r="AQ3" s="1129"/>
      <c r="AR3" s="2301" t="s">
        <v>931</v>
      </c>
      <c r="AS3" s="2301"/>
      <c r="AT3" s="2301"/>
      <c r="AU3" s="2301"/>
      <c r="AV3" s="2301"/>
      <c r="AW3" s="2301"/>
      <c r="AX3" s="2301"/>
      <c r="AY3" s="2301"/>
      <c r="AZ3" s="2301"/>
      <c r="BA3" s="2301"/>
      <c r="BB3" s="2301"/>
      <c r="BC3" s="2301"/>
      <c r="BD3" s="2301"/>
      <c r="BE3" s="2301"/>
      <c r="BF3" s="2301"/>
      <c r="BG3" s="2301"/>
      <c r="BH3" s="2301"/>
      <c r="BI3" s="2301"/>
      <c r="BJ3" s="2301"/>
      <c r="BK3" s="2301"/>
      <c r="BL3" s="2301"/>
      <c r="BM3" s="2301"/>
      <c r="BN3" s="2301"/>
      <c r="BO3" s="2301"/>
      <c r="BP3" s="2301"/>
      <c r="BQ3" s="2301"/>
      <c r="BR3" s="2301"/>
      <c r="BS3" s="2301"/>
      <c r="BT3" s="2301"/>
      <c r="BU3" s="2301"/>
      <c r="BV3" s="2301"/>
      <c r="BW3" s="2301"/>
      <c r="BX3" s="2301"/>
      <c r="BY3" s="2301"/>
      <c r="BZ3" s="2301"/>
      <c r="CA3" s="2301"/>
      <c r="CB3" s="2301"/>
      <c r="CC3" s="2301"/>
      <c r="CD3" s="2301"/>
      <c r="CE3" s="2301"/>
      <c r="CF3" s="2301"/>
    </row>
    <row r="4" spans="1:90" ht="12" customHeight="1">
      <c r="B4" s="2263"/>
      <c r="C4" s="2263"/>
      <c r="D4" s="2263"/>
      <c r="E4" s="2263"/>
      <c r="F4" s="2263"/>
      <c r="G4" s="2263"/>
      <c r="H4" s="2263"/>
      <c r="I4" s="2263"/>
      <c r="J4" s="2263"/>
      <c r="K4" s="2263"/>
      <c r="L4" s="2263"/>
      <c r="M4" s="2263"/>
      <c r="N4" s="2263"/>
      <c r="O4" s="2263"/>
      <c r="P4" s="2263"/>
      <c r="Q4" s="2263"/>
      <c r="R4" s="2263"/>
      <c r="S4" s="2263"/>
      <c r="T4" s="2263"/>
      <c r="U4" s="2263"/>
      <c r="V4" s="2263"/>
      <c r="W4" s="2263"/>
      <c r="X4" s="2263"/>
      <c r="Y4" s="2263"/>
      <c r="Z4" s="2263"/>
      <c r="AA4" s="2263"/>
      <c r="AB4" s="2263"/>
      <c r="AC4" s="2263"/>
      <c r="AD4" s="2263"/>
      <c r="AE4" s="2263"/>
      <c r="AF4" s="2263"/>
      <c r="AG4" s="2263"/>
      <c r="AH4" s="2263"/>
      <c r="AI4" s="2263"/>
      <c r="AJ4" s="2263"/>
      <c r="AK4" s="2263"/>
      <c r="AL4" s="2263"/>
      <c r="AM4" s="2263"/>
      <c r="AN4" s="2263"/>
      <c r="AO4" s="2263"/>
      <c r="AP4" s="2263"/>
      <c r="AQ4" s="1129"/>
      <c r="AR4" s="2301"/>
      <c r="AS4" s="2301"/>
      <c r="AT4" s="2301"/>
      <c r="AU4" s="2301"/>
      <c r="AV4" s="2301"/>
      <c r="AW4" s="2301"/>
      <c r="AX4" s="2301"/>
      <c r="AY4" s="2301"/>
      <c r="AZ4" s="2301"/>
      <c r="BA4" s="2301"/>
      <c r="BB4" s="2301"/>
      <c r="BC4" s="2301"/>
      <c r="BD4" s="2301"/>
      <c r="BE4" s="2301"/>
      <c r="BF4" s="2301"/>
      <c r="BG4" s="2301"/>
      <c r="BH4" s="2301"/>
      <c r="BI4" s="2301"/>
      <c r="BJ4" s="2301"/>
      <c r="BK4" s="2301"/>
      <c r="BL4" s="2301"/>
      <c r="BM4" s="2301"/>
      <c r="BN4" s="2301"/>
      <c r="BO4" s="2301"/>
      <c r="BP4" s="2301"/>
      <c r="BQ4" s="2301"/>
      <c r="BR4" s="2301"/>
      <c r="BS4" s="2301"/>
      <c r="BT4" s="2301"/>
      <c r="BU4" s="2301"/>
      <c r="BV4" s="2301"/>
      <c r="BW4" s="2301"/>
      <c r="BX4" s="2301"/>
      <c r="BY4" s="2301"/>
      <c r="BZ4" s="2301"/>
      <c r="CA4" s="2301"/>
      <c r="CB4" s="2301"/>
      <c r="CC4" s="2301"/>
      <c r="CD4" s="2301"/>
      <c r="CE4" s="2301"/>
      <c r="CF4" s="2301"/>
    </row>
    <row r="5" spans="1:90" ht="13.5" customHeight="1">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077"/>
      <c r="AR5" s="1099"/>
      <c r="AS5" s="2302" t="s">
        <v>100</v>
      </c>
      <c r="AT5" s="2302"/>
      <c r="AU5" s="2302"/>
      <c r="AV5" s="2302"/>
      <c r="AW5" s="2302"/>
      <c r="AX5" s="1098"/>
      <c r="AY5" s="2249"/>
      <c r="AZ5" s="2250"/>
      <c r="BA5" s="2250"/>
      <c r="BB5" s="2250"/>
      <c r="BC5" s="2250"/>
      <c r="BD5" s="2250"/>
      <c r="BE5" s="2250"/>
      <c r="BF5" s="2250"/>
      <c r="BG5" s="2250"/>
      <c r="BH5" s="2250"/>
      <c r="BI5" s="2250"/>
      <c r="BJ5" s="2250"/>
      <c r="BK5" s="2250"/>
      <c r="BL5" s="2251"/>
      <c r="BM5" s="1177"/>
      <c r="BN5" s="2189" t="s">
        <v>113</v>
      </c>
      <c r="BO5" s="2189"/>
      <c r="BP5" s="2189"/>
      <c r="BQ5" s="2189"/>
      <c r="BR5" s="2189"/>
      <c r="BS5" s="1178"/>
      <c r="BT5" s="2249"/>
      <c r="BU5" s="2250"/>
      <c r="BV5" s="2250"/>
      <c r="BW5" s="2250"/>
      <c r="BX5" s="2250"/>
      <c r="BY5" s="2250"/>
      <c r="BZ5" s="2250"/>
      <c r="CA5" s="2250"/>
      <c r="CB5" s="2250"/>
      <c r="CC5" s="2250"/>
      <c r="CD5" s="2250"/>
      <c r="CE5" s="2250"/>
      <c r="CF5" s="2251"/>
    </row>
    <row r="6" spans="1:90" ht="13.5" customHeight="1">
      <c r="B6" s="1176"/>
      <c r="C6" s="2265" t="s">
        <v>932</v>
      </c>
      <c r="D6" s="2265"/>
      <c r="E6" s="2265"/>
      <c r="F6" s="2265"/>
      <c r="G6" s="2265"/>
      <c r="H6" s="2265"/>
      <c r="I6" s="2266">
        <f>入力シート!D23</f>
        <v>0</v>
      </c>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1176"/>
      <c r="AN6" s="1176"/>
      <c r="AO6" s="1176"/>
      <c r="AP6" s="1176"/>
      <c r="AQ6" s="1077"/>
      <c r="AR6" s="1091"/>
      <c r="AS6" s="2303"/>
      <c r="AT6" s="2303"/>
      <c r="AU6" s="2303"/>
      <c r="AV6" s="2303"/>
      <c r="AW6" s="2303"/>
      <c r="AX6" s="1090"/>
      <c r="AY6" s="2252"/>
      <c r="AZ6" s="2253"/>
      <c r="BA6" s="2253"/>
      <c r="BB6" s="2253"/>
      <c r="BC6" s="2253"/>
      <c r="BD6" s="2253"/>
      <c r="BE6" s="2253"/>
      <c r="BF6" s="2253"/>
      <c r="BG6" s="2253"/>
      <c r="BH6" s="2253"/>
      <c r="BI6" s="2253"/>
      <c r="BJ6" s="2253"/>
      <c r="BK6" s="2253"/>
      <c r="BL6" s="2254"/>
      <c r="BM6" s="1179"/>
      <c r="BN6" s="2265"/>
      <c r="BO6" s="2265"/>
      <c r="BP6" s="2265"/>
      <c r="BQ6" s="2265"/>
      <c r="BR6" s="2265"/>
      <c r="BS6" s="1180"/>
      <c r="BT6" s="2252"/>
      <c r="BU6" s="2253"/>
      <c r="BV6" s="2253"/>
      <c r="BW6" s="2253"/>
      <c r="BX6" s="2253"/>
      <c r="BY6" s="2253"/>
      <c r="BZ6" s="2253"/>
      <c r="CA6" s="2253"/>
      <c r="CB6" s="2253"/>
      <c r="CC6" s="2253"/>
      <c r="CD6" s="2253"/>
      <c r="CE6" s="2253"/>
      <c r="CF6" s="2254"/>
    </row>
    <row r="7" spans="1:90" ht="13.5" customHeight="1">
      <c r="B7" s="1176"/>
      <c r="C7" s="1176"/>
      <c r="D7" s="1176"/>
      <c r="E7" s="1176"/>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077"/>
      <c r="AR7" s="1089"/>
      <c r="AS7" s="2304"/>
      <c r="AT7" s="2304"/>
      <c r="AU7" s="2304"/>
      <c r="AV7" s="2304"/>
      <c r="AW7" s="2304"/>
      <c r="AX7" s="1088"/>
      <c r="AY7" s="2275"/>
      <c r="AZ7" s="2276"/>
      <c r="BA7" s="2276"/>
      <c r="BB7" s="2276"/>
      <c r="BC7" s="2276"/>
      <c r="BD7" s="2276"/>
      <c r="BE7" s="2276"/>
      <c r="BF7" s="2276"/>
      <c r="BG7" s="2276"/>
      <c r="BH7" s="2276"/>
      <c r="BI7" s="2276"/>
      <c r="BJ7" s="2276"/>
      <c r="BK7" s="2276"/>
      <c r="BL7" s="2277"/>
      <c r="BM7" s="1181"/>
      <c r="BN7" s="2190"/>
      <c r="BO7" s="2190"/>
      <c r="BP7" s="2190"/>
      <c r="BQ7" s="2190"/>
      <c r="BR7" s="2190"/>
      <c r="BS7" s="1182"/>
      <c r="BT7" s="2275"/>
      <c r="BU7" s="2276"/>
      <c r="BV7" s="2276"/>
      <c r="BW7" s="2276"/>
      <c r="BX7" s="2276"/>
      <c r="BY7" s="2276"/>
      <c r="BZ7" s="2276"/>
      <c r="CA7" s="2276"/>
      <c r="CB7" s="2276"/>
      <c r="CC7" s="2276"/>
      <c r="CD7" s="2276"/>
      <c r="CE7" s="2276"/>
      <c r="CF7" s="2277"/>
    </row>
    <row r="8" spans="1:90" ht="13.5" customHeight="1">
      <c r="B8" s="1176"/>
      <c r="C8" s="2264" t="s">
        <v>933</v>
      </c>
      <c r="D8" s="2265"/>
      <c r="E8" s="2265"/>
      <c r="F8" s="2265"/>
      <c r="G8" s="2265"/>
      <c r="H8" s="2265"/>
      <c r="I8" s="2146"/>
      <c r="J8" s="2146"/>
      <c r="K8" s="2146"/>
      <c r="L8" s="2146"/>
      <c r="M8" s="2146"/>
      <c r="N8" s="2146"/>
      <c r="O8" s="2146"/>
      <c r="P8" s="2146"/>
      <c r="Q8" s="2146"/>
      <c r="R8" s="2146"/>
      <c r="S8" s="2146"/>
      <c r="T8" s="2146"/>
      <c r="U8" s="2146"/>
      <c r="V8" s="2146"/>
      <c r="W8" s="2146"/>
      <c r="X8" s="2146"/>
      <c r="Y8" s="2146"/>
      <c r="Z8" s="2146"/>
      <c r="AA8" s="2146"/>
      <c r="AB8" s="2146"/>
      <c r="AC8" s="2146"/>
      <c r="AD8" s="2146"/>
      <c r="AE8" s="2146"/>
      <c r="AF8" s="2146"/>
      <c r="AG8" s="2146"/>
      <c r="AH8" s="2146"/>
      <c r="AI8" s="2146"/>
      <c r="AJ8" s="2146"/>
      <c r="AK8" s="2146"/>
      <c r="AL8" s="2146"/>
      <c r="AM8" s="1176"/>
      <c r="AN8" s="1176"/>
      <c r="AO8" s="1176"/>
      <c r="AP8" s="1176"/>
      <c r="AQ8" s="1077"/>
      <c r="AR8" s="1099"/>
      <c r="AS8" s="2305" t="s">
        <v>1589</v>
      </c>
      <c r="AT8" s="2305"/>
      <c r="AU8" s="2305"/>
      <c r="AV8" s="2305"/>
      <c r="AW8" s="2305"/>
      <c r="AX8" s="1098"/>
      <c r="AY8" s="2338"/>
      <c r="AZ8" s="2339"/>
      <c r="BA8" s="2339"/>
      <c r="BB8" s="2339"/>
      <c r="BC8" s="2339"/>
      <c r="BD8" s="2339"/>
      <c r="BE8" s="2339"/>
      <c r="BF8" s="2339"/>
      <c r="BG8" s="2339"/>
      <c r="BH8" s="2339"/>
      <c r="BI8" s="2339"/>
      <c r="BJ8" s="2339"/>
      <c r="BK8" s="2339"/>
      <c r="BL8" s="2339"/>
      <c r="BM8" s="2339"/>
      <c r="BN8" s="2339"/>
      <c r="BO8" s="2339"/>
      <c r="BP8" s="2339"/>
      <c r="BQ8" s="2339"/>
      <c r="BR8" s="2339"/>
      <c r="BS8" s="2339"/>
      <c r="BT8" s="2339"/>
      <c r="BU8" s="2339"/>
      <c r="BV8" s="2339"/>
      <c r="BW8" s="2339"/>
      <c r="BX8" s="2339"/>
      <c r="BY8" s="2339"/>
      <c r="BZ8" s="2339"/>
      <c r="CA8" s="2339"/>
      <c r="CB8" s="2339"/>
      <c r="CC8" s="2339"/>
      <c r="CD8" s="2339"/>
      <c r="CE8" s="2339"/>
      <c r="CF8" s="2340"/>
      <c r="CL8" s="1227">
        <f>入力シート!$D$13</f>
        <v>0</v>
      </c>
    </row>
    <row r="9" spans="1:90" ht="13.5" customHeight="1">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077"/>
      <c r="AR9" s="1091"/>
      <c r="AS9" s="2306"/>
      <c r="AT9" s="2306"/>
      <c r="AU9" s="2306"/>
      <c r="AV9" s="2306"/>
      <c r="AW9" s="2306"/>
      <c r="AX9" s="1090"/>
      <c r="AY9" s="2341"/>
      <c r="AZ9" s="2342"/>
      <c r="BA9" s="2342"/>
      <c r="BB9" s="2342"/>
      <c r="BC9" s="2342"/>
      <c r="BD9" s="2342"/>
      <c r="BE9" s="2342"/>
      <c r="BF9" s="2342"/>
      <c r="BG9" s="2342"/>
      <c r="BH9" s="2342"/>
      <c r="BI9" s="2342"/>
      <c r="BJ9" s="2342"/>
      <c r="BK9" s="2342"/>
      <c r="BL9" s="2342"/>
      <c r="BM9" s="2342"/>
      <c r="BN9" s="2342"/>
      <c r="BO9" s="2342"/>
      <c r="BP9" s="2342"/>
      <c r="BQ9" s="2342"/>
      <c r="BR9" s="2342"/>
      <c r="BS9" s="2342"/>
      <c r="BT9" s="2342"/>
      <c r="BU9" s="2342"/>
      <c r="BV9" s="2342"/>
      <c r="BW9" s="2342"/>
      <c r="BX9" s="2342"/>
      <c r="BY9" s="2342"/>
      <c r="BZ9" s="2342"/>
      <c r="CA9" s="2342"/>
      <c r="CB9" s="2342"/>
      <c r="CC9" s="2342"/>
      <c r="CD9" s="2342"/>
      <c r="CE9" s="2342"/>
      <c r="CF9" s="2343"/>
      <c r="CL9" s="1227">
        <f>入力シート!$D$14</f>
        <v>0</v>
      </c>
    </row>
    <row r="10" spans="1:90" ht="13.5" customHeight="1">
      <c r="B10" s="1177"/>
      <c r="C10" s="2267" t="s">
        <v>934</v>
      </c>
      <c r="D10" s="2267"/>
      <c r="E10" s="2267"/>
      <c r="F10" s="2267"/>
      <c r="G10" s="2267"/>
      <c r="H10" s="1178"/>
      <c r="I10" s="2129" t="s">
        <v>935</v>
      </c>
      <c r="J10" s="2130"/>
      <c r="K10" s="2130"/>
      <c r="L10" s="2130"/>
      <c r="M10" s="2130"/>
      <c r="N10" s="2130"/>
      <c r="O10" s="2130"/>
      <c r="P10" s="2130"/>
      <c r="Q10" s="2130"/>
      <c r="R10" s="2131"/>
      <c r="S10" s="2129" t="s">
        <v>936</v>
      </c>
      <c r="T10" s="2130"/>
      <c r="U10" s="2130"/>
      <c r="V10" s="2130"/>
      <c r="W10" s="2130"/>
      <c r="X10" s="2130"/>
      <c r="Y10" s="2130"/>
      <c r="Z10" s="2130"/>
      <c r="AA10" s="2130"/>
      <c r="AB10" s="2130"/>
      <c r="AC10" s="2130"/>
      <c r="AD10" s="2130"/>
      <c r="AE10" s="2130"/>
      <c r="AF10" s="2131"/>
      <c r="AG10" s="2129" t="s">
        <v>937</v>
      </c>
      <c r="AH10" s="2130"/>
      <c r="AI10" s="2130"/>
      <c r="AJ10" s="2130"/>
      <c r="AK10" s="2130"/>
      <c r="AL10" s="2130"/>
      <c r="AM10" s="2130"/>
      <c r="AN10" s="2130"/>
      <c r="AO10" s="2130"/>
      <c r="AP10" s="2131"/>
      <c r="AQ10" s="1095"/>
      <c r="AR10" s="1089"/>
      <c r="AS10" s="2307"/>
      <c r="AT10" s="2307"/>
      <c r="AU10" s="2307"/>
      <c r="AV10" s="2307"/>
      <c r="AW10" s="2307"/>
      <c r="AX10" s="1088"/>
      <c r="AY10" s="2153" t="s">
        <v>1403</v>
      </c>
      <c r="AZ10" s="2154"/>
      <c r="BA10" s="2154"/>
      <c r="BB10" s="2154"/>
      <c r="BC10" s="2154"/>
      <c r="BD10" s="2154"/>
      <c r="BE10" s="2154"/>
      <c r="BF10" s="2154"/>
      <c r="BG10" s="2154"/>
      <c r="BH10" s="2154"/>
      <c r="BI10" s="2154"/>
      <c r="BJ10" s="2154"/>
      <c r="BK10" s="2154"/>
      <c r="BL10" s="2154"/>
      <c r="BM10" s="2154"/>
      <c r="BN10" s="2154"/>
      <c r="BO10" s="2154"/>
      <c r="BP10" s="2154"/>
      <c r="BQ10" s="2154"/>
      <c r="BR10" s="2154"/>
      <c r="BS10" s="2154"/>
      <c r="BT10" s="2154"/>
      <c r="BU10" s="2154"/>
      <c r="BV10" s="2154"/>
      <c r="BW10" s="2154"/>
      <c r="BX10" s="2154"/>
      <c r="BY10" s="2154"/>
      <c r="BZ10" s="2154"/>
      <c r="CA10" s="2154"/>
      <c r="CB10" s="2154"/>
      <c r="CC10" s="2154"/>
      <c r="CD10" s="2154"/>
      <c r="CE10" s="2154"/>
      <c r="CF10" s="2155"/>
      <c r="CL10" s="1227">
        <f>入力シート!$D$15</f>
        <v>0</v>
      </c>
    </row>
    <row r="11" spans="1:90" ht="13.5" customHeight="1">
      <c r="B11" s="1179"/>
      <c r="C11" s="2268"/>
      <c r="D11" s="2268"/>
      <c r="E11" s="2268"/>
      <c r="F11" s="2268"/>
      <c r="G11" s="2268"/>
      <c r="H11" s="1180"/>
      <c r="I11" s="2178"/>
      <c r="J11" s="2179"/>
      <c r="K11" s="2179"/>
      <c r="L11" s="2179"/>
      <c r="M11" s="2179"/>
      <c r="N11" s="2179"/>
      <c r="O11" s="2179"/>
      <c r="P11" s="2179"/>
      <c r="Q11" s="2179"/>
      <c r="R11" s="2191"/>
      <c r="S11" s="2178"/>
      <c r="T11" s="2179"/>
      <c r="U11" s="2179"/>
      <c r="V11" s="2179"/>
      <c r="W11" s="2179"/>
      <c r="X11" s="2179"/>
      <c r="Y11" s="2179"/>
      <c r="Z11" s="2179"/>
      <c r="AA11" s="2179"/>
      <c r="AB11" s="2179"/>
      <c r="AC11" s="2179"/>
      <c r="AD11" s="2179"/>
      <c r="AE11" s="2179"/>
      <c r="AF11" s="2191"/>
      <c r="AG11" s="2178"/>
      <c r="AH11" s="2179"/>
      <c r="AI11" s="2179"/>
      <c r="AJ11" s="2179"/>
      <c r="AK11" s="2179"/>
      <c r="AL11" s="2179"/>
      <c r="AM11" s="2179"/>
      <c r="AN11" s="2179"/>
      <c r="AO11" s="2179"/>
      <c r="AP11" s="2191"/>
      <c r="AQ11" s="1095"/>
      <c r="AR11" s="1099"/>
      <c r="AS11" s="2311" t="s">
        <v>938</v>
      </c>
      <c r="AT11" s="2311"/>
      <c r="AU11" s="2311"/>
      <c r="AV11" s="2311"/>
      <c r="AW11" s="2311"/>
      <c r="AX11" s="1098"/>
      <c r="AY11" s="2249"/>
      <c r="AZ11" s="2250"/>
      <c r="BA11" s="2250"/>
      <c r="BB11" s="2250"/>
      <c r="BC11" s="2250"/>
      <c r="BD11" s="2250"/>
      <c r="BE11" s="2250"/>
      <c r="BF11" s="2250"/>
      <c r="BG11" s="2250"/>
      <c r="BH11" s="2250"/>
      <c r="BI11" s="2250"/>
      <c r="BJ11" s="2250"/>
      <c r="BK11" s="2250"/>
      <c r="BL11" s="2250"/>
      <c r="BM11" s="2250"/>
      <c r="BN11" s="2250"/>
      <c r="BO11" s="2250"/>
      <c r="BP11" s="2250"/>
      <c r="BQ11" s="2250"/>
      <c r="BR11" s="2250"/>
      <c r="BS11" s="2250"/>
      <c r="BT11" s="2250"/>
      <c r="BU11" s="2250"/>
      <c r="BV11" s="2250"/>
      <c r="BW11" s="2250"/>
      <c r="BX11" s="2250"/>
      <c r="BY11" s="2250"/>
      <c r="BZ11" s="2250"/>
      <c r="CA11" s="2250"/>
      <c r="CB11" s="2250"/>
      <c r="CC11" s="2250"/>
      <c r="CD11" s="2250"/>
      <c r="CE11" s="2250"/>
      <c r="CF11" s="2251"/>
    </row>
    <row r="12" spans="1:90" ht="13.5" customHeight="1">
      <c r="B12" s="1179"/>
      <c r="C12" s="2268"/>
      <c r="D12" s="2268"/>
      <c r="E12" s="2268"/>
      <c r="F12" s="2268"/>
      <c r="G12" s="2268"/>
      <c r="H12" s="1180"/>
      <c r="I12" s="2150" t="s">
        <v>939</v>
      </c>
      <c r="J12" s="2151"/>
      <c r="K12" s="2151"/>
      <c r="L12" s="2151"/>
      <c r="M12" s="2151"/>
      <c r="N12" s="2151"/>
      <c r="O12" s="2151"/>
      <c r="P12" s="2151"/>
      <c r="Q12" s="2151"/>
      <c r="R12" s="2152"/>
      <c r="S12" s="2167" t="s">
        <v>940</v>
      </c>
      <c r="T12" s="2168"/>
      <c r="U12" s="2168"/>
      <c r="V12" s="2168"/>
      <c r="W12" s="2168"/>
      <c r="X12" s="2173" t="s">
        <v>941</v>
      </c>
      <c r="Y12" s="2174"/>
      <c r="Z12" s="2174"/>
      <c r="AA12" s="2174"/>
      <c r="AB12" s="2174"/>
      <c r="AC12" s="2174"/>
      <c r="AD12" s="2174"/>
      <c r="AE12" s="2174"/>
      <c r="AF12" s="2175"/>
      <c r="AG12" s="2150" t="s">
        <v>942</v>
      </c>
      <c r="AH12" s="2156"/>
      <c r="AI12" s="2156"/>
      <c r="AJ12" s="2156"/>
      <c r="AK12" s="2156"/>
      <c r="AL12" s="2156"/>
      <c r="AM12" s="2156"/>
      <c r="AN12" s="2156"/>
      <c r="AO12" s="2156"/>
      <c r="AP12" s="2157"/>
      <c r="AQ12" s="1077"/>
      <c r="AR12" s="1091"/>
      <c r="AS12" s="2312"/>
      <c r="AT12" s="2312"/>
      <c r="AU12" s="2312"/>
      <c r="AV12" s="2312"/>
      <c r="AW12" s="2312"/>
      <c r="AX12" s="1090"/>
      <c r="AY12" s="2252"/>
      <c r="AZ12" s="2253"/>
      <c r="BA12" s="2253"/>
      <c r="BB12" s="2253"/>
      <c r="BC12" s="2253"/>
      <c r="BD12" s="2253"/>
      <c r="BE12" s="2253"/>
      <c r="BF12" s="2253"/>
      <c r="BG12" s="2253"/>
      <c r="BH12" s="2253"/>
      <c r="BI12" s="2253"/>
      <c r="BJ12" s="2253"/>
      <c r="BK12" s="2253"/>
      <c r="BL12" s="2253"/>
      <c r="BM12" s="2253"/>
      <c r="BN12" s="2253"/>
      <c r="BO12" s="2253"/>
      <c r="BP12" s="2253"/>
      <c r="BQ12" s="2253"/>
      <c r="BR12" s="2253"/>
      <c r="BS12" s="2253"/>
      <c r="BT12" s="2253"/>
      <c r="BU12" s="2253"/>
      <c r="BV12" s="2253"/>
      <c r="BW12" s="2253"/>
      <c r="BX12" s="2253"/>
      <c r="BY12" s="2253"/>
      <c r="BZ12" s="2253"/>
      <c r="CA12" s="2253"/>
      <c r="CB12" s="2253"/>
      <c r="CC12" s="2253"/>
      <c r="CD12" s="2253"/>
      <c r="CE12" s="2253"/>
      <c r="CF12" s="2254"/>
      <c r="CL12" s="1029">
        <f>入力シート!$D$17</f>
        <v>0</v>
      </c>
    </row>
    <row r="13" spans="1:90" ht="13.5" customHeight="1">
      <c r="B13" s="1179"/>
      <c r="C13" s="2268"/>
      <c r="D13" s="2268"/>
      <c r="E13" s="2268"/>
      <c r="F13" s="2268"/>
      <c r="G13" s="2268"/>
      <c r="H13" s="1180"/>
      <c r="I13" s="2153"/>
      <c r="J13" s="2154"/>
      <c r="K13" s="2154"/>
      <c r="L13" s="2154"/>
      <c r="M13" s="2154"/>
      <c r="N13" s="2154"/>
      <c r="O13" s="2154"/>
      <c r="P13" s="2154"/>
      <c r="Q13" s="2154"/>
      <c r="R13" s="2155"/>
      <c r="S13" s="2163" t="s">
        <v>943</v>
      </c>
      <c r="T13" s="2164"/>
      <c r="U13" s="2164"/>
      <c r="V13" s="2164"/>
      <c r="W13" s="2164"/>
      <c r="X13" s="2176"/>
      <c r="Y13" s="2176"/>
      <c r="Z13" s="2176"/>
      <c r="AA13" s="2176"/>
      <c r="AB13" s="2176"/>
      <c r="AC13" s="2176"/>
      <c r="AD13" s="2176"/>
      <c r="AE13" s="2176"/>
      <c r="AF13" s="2177"/>
      <c r="AG13" s="2158"/>
      <c r="AH13" s="2146"/>
      <c r="AI13" s="2146"/>
      <c r="AJ13" s="2146"/>
      <c r="AK13" s="2146"/>
      <c r="AL13" s="2146"/>
      <c r="AM13" s="2146"/>
      <c r="AN13" s="2146"/>
      <c r="AO13" s="2146"/>
      <c r="AP13" s="2147"/>
      <c r="AQ13" s="1077"/>
      <c r="AR13" s="1089"/>
      <c r="AS13" s="2313"/>
      <c r="AT13" s="2313"/>
      <c r="AU13" s="2313"/>
      <c r="AV13" s="2313"/>
      <c r="AW13" s="2313"/>
      <c r="AX13" s="1088"/>
      <c r="AY13" s="2275"/>
      <c r="AZ13" s="2276"/>
      <c r="BA13" s="2276"/>
      <c r="BB13" s="2276"/>
      <c r="BC13" s="2276"/>
      <c r="BD13" s="2276"/>
      <c r="BE13" s="2276"/>
      <c r="BF13" s="2276"/>
      <c r="BG13" s="2276"/>
      <c r="BH13" s="2276"/>
      <c r="BI13" s="2276"/>
      <c r="BJ13" s="2276"/>
      <c r="BK13" s="2276"/>
      <c r="BL13" s="2276"/>
      <c r="BM13" s="2276"/>
      <c r="BN13" s="2276"/>
      <c r="BO13" s="2276"/>
      <c r="BP13" s="2276"/>
      <c r="BQ13" s="2276"/>
      <c r="BR13" s="2276"/>
      <c r="BS13" s="2276"/>
      <c r="BT13" s="2276"/>
      <c r="BU13" s="2276"/>
      <c r="BV13" s="2276"/>
      <c r="BW13" s="2276"/>
      <c r="BX13" s="2276"/>
      <c r="BY13" s="2276"/>
      <c r="BZ13" s="2276"/>
      <c r="CA13" s="2276"/>
      <c r="CB13" s="2276"/>
      <c r="CC13" s="2276"/>
      <c r="CD13" s="2276"/>
      <c r="CE13" s="2276"/>
      <c r="CF13" s="2277"/>
      <c r="CL13" s="1029">
        <f>入力シート!$D$19</f>
        <v>0</v>
      </c>
    </row>
    <row r="14" spans="1:90" ht="13.5" customHeight="1">
      <c r="B14" s="1179"/>
      <c r="C14" s="2268"/>
      <c r="D14" s="2268"/>
      <c r="E14" s="2268"/>
      <c r="F14" s="2268"/>
      <c r="G14" s="2268"/>
      <c r="H14" s="1180"/>
      <c r="I14" s="2235" t="s">
        <v>939</v>
      </c>
      <c r="J14" s="2236"/>
      <c r="K14" s="2236"/>
      <c r="L14" s="2236"/>
      <c r="M14" s="2236"/>
      <c r="N14" s="2236"/>
      <c r="O14" s="2236"/>
      <c r="P14" s="2236"/>
      <c r="Q14" s="2236"/>
      <c r="R14" s="2237"/>
      <c r="S14" s="2165" t="s">
        <v>940</v>
      </c>
      <c r="T14" s="2166"/>
      <c r="U14" s="2166"/>
      <c r="V14" s="2166"/>
      <c r="W14" s="2166"/>
      <c r="X14" s="2270" t="s">
        <v>941</v>
      </c>
      <c r="Y14" s="2271"/>
      <c r="Z14" s="2271"/>
      <c r="AA14" s="2271"/>
      <c r="AB14" s="2271"/>
      <c r="AC14" s="2271"/>
      <c r="AD14" s="2271"/>
      <c r="AE14" s="2271"/>
      <c r="AF14" s="2272"/>
      <c r="AG14" s="2235" t="s">
        <v>942</v>
      </c>
      <c r="AH14" s="2193"/>
      <c r="AI14" s="2193"/>
      <c r="AJ14" s="2193"/>
      <c r="AK14" s="2193"/>
      <c r="AL14" s="2193"/>
      <c r="AM14" s="2193"/>
      <c r="AN14" s="2193"/>
      <c r="AO14" s="2193"/>
      <c r="AP14" s="2194"/>
      <c r="AQ14" s="1077"/>
      <c r="AR14" s="1099"/>
      <c r="AS14" s="2302" t="s">
        <v>109</v>
      </c>
      <c r="AT14" s="2302"/>
      <c r="AU14" s="2302"/>
      <c r="AV14" s="2302"/>
      <c r="AW14" s="2302"/>
      <c r="AX14" s="1098"/>
      <c r="AY14" s="2310" t="s">
        <v>944</v>
      </c>
      <c r="AZ14" s="2230"/>
      <c r="BA14" s="2230"/>
      <c r="BB14" s="2230"/>
      <c r="BC14" s="2230"/>
      <c r="BD14" s="2230"/>
      <c r="BE14" s="2230"/>
      <c r="BF14" s="2230"/>
      <c r="BG14" s="2230"/>
      <c r="BH14" s="2230"/>
      <c r="BI14" s="2230"/>
      <c r="BJ14" s="2230"/>
      <c r="BK14" s="2230"/>
      <c r="BL14" s="2247"/>
      <c r="BM14" s="1110"/>
      <c r="BN14" s="2302" t="s">
        <v>533</v>
      </c>
      <c r="BO14" s="2302"/>
      <c r="BP14" s="2302"/>
      <c r="BQ14" s="2302"/>
      <c r="BR14" s="2302"/>
      <c r="BS14" s="1098"/>
      <c r="BT14" s="2310" t="s">
        <v>1399</v>
      </c>
      <c r="BU14" s="2170"/>
      <c r="BV14" s="2170"/>
      <c r="BW14" s="2170"/>
      <c r="BX14" s="2170"/>
      <c r="BY14" s="2170"/>
      <c r="BZ14" s="2170"/>
      <c r="CA14" s="2170"/>
      <c r="CB14" s="2170"/>
      <c r="CC14" s="2170"/>
      <c r="CD14" s="2170"/>
      <c r="CE14" s="2170"/>
      <c r="CF14" s="2227"/>
      <c r="CL14" s="1029">
        <f>入力シート!$D$21</f>
        <v>0</v>
      </c>
    </row>
    <row r="15" spans="1:90" ht="13.5" customHeight="1">
      <c r="B15" s="1181"/>
      <c r="C15" s="2269"/>
      <c r="D15" s="2269"/>
      <c r="E15" s="2269"/>
      <c r="F15" s="2269"/>
      <c r="G15" s="2269"/>
      <c r="H15" s="1182"/>
      <c r="I15" s="2238"/>
      <c r="J15" s="2239"/>
      <c r="K15" s="2239"/>
      <c r="L15" s="2239"/>
      <c r="M15" s="2239"/>
      <c r="N15" s="2239"/>
      <c r="O15" s="2239"/>
      <c r="P15" s="2239"/>
      <c r="Q15" s="2239"/>
      <c r="R15" s="2240"/>
      <c r="S15" s="2241" t="s">
        <v>943</v>
      </c>
      <c r="T15" s="2242"/>
      <c r="U15" s="2242"/>
      <c r="V15" s="2242"/>
      <c r="W15" s="2242"/>
      <c r="X15" s="2273"/>
      <c r="Y15" s="2273"/>
      <c r="Z15" s="2273"/>
      <c r="AA15" s="2273"/>
      <c r="AB15" s="2273"/>
      <c r="AC15" s="2273"/>
      <c r="AD15" s="2273"/>
      <c r="AE15" s="2273"/>
      <c r="AF15" s="2274"/>
      <c r="AG15" s="2195"/>
      <c r="AH15" s="2196"/>
      <c r="AI15" s="2196"/>
      <c r="AJ15" s="2196"/>
      <c r="AK15" s="2196"/>
      <c r="AL15" s="2196"/>
      <c r="AM15" s="2196"/>
      <c r="AN15" s="2196"/>
      <c r="AO15" s="2196"/>
      <c r="AP15" s="2197"/>
      <c r="AQ15" s="1077"/>
      <c r="AR15" s="1089"/>
      <c r="AS15" s="2304"/>
      <c r="AT15" s="2304"/>
      <c r="AU15" s="2304"/>
      <c r="AV15" s="2304"/>
      <c r="AW15" s="2304"/>
      <c r="AX15" s="1088"/>
      <c r="AY15" s="2233"/>
      <c r="AZ15" s="2234"/>
      <c r="BA15" s="2234"/>
      <c r="BB15" s="2234"/>
      <c r="BC15" s="2234"/>
      <c r="BD15" s="2234"/>
      <c r="BE15" s="2234"/>
      <c r="BF15" s="2234"/>
      <c r="BG15" s="2234"/>
      <c r="BH15" s="2234"/>
      <c r="BI15" s="2234"/>
      <c r="BJ15" s="2234"/>
      <c r="BK15" s="2234"/>
      <c r="BL15" s="2248"/>
      <c r="BM15" s="1105"/>
      <c r="BN15" s="2304"/>
      <c r="BO15" s="2304"/>
      <c r="BP15" s="2304"/>
      <c r="BQ15" s="2304"/>
      <c r="BR15" s="2304"/>
      <c r="BS15" s="1088"/>
      <c r="BT15" s="2344" t="s">
        <v>1397</v>
      </c>
      <c r="BU15" s="2172"/>
      <c r="BV15" s="2172"/>
      <c r="BW15" s="2172"/>
      <c r="BX15" s="2172"/>
      <c r="BY15" s="2172"/>
      <c r="BZ15" s="2172"/>
      <c r="CA15" s="2172"/>
      <c r="CB15" s="2172"/>
      <c r="CC15" s="2172"/>
      <c r="CD15" s="2172"/>
      <c r="CE15" s="2172"/>
      <c r="CF15" s="2200"/>
    </row>
    <row r="16" spans="1:90" ht="13.5" customHeight="1">
      <c r="B16" s="1183"/>
      <c r="C16" s="1184"/>
      <c r="D16" s="1184"/>
      <c r="E16" s="1184"/>
      <c r="F16" s="1184"/>
      <c r="G16" s="1184"/>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077"/>
      <c r="AR16" s="1091"/>
      <c r="AS16" s="2306" t="s">
        <v>1590</v>
      </c>
      <c r="AT16" s="2303"/>
      <c r="AU16" s="2303"/>
      <c r="AV16" s="2303"/>
      <c r="AW16" s="2303"/>
      <c r="AX16" s="1109"/>
      <c r="AY16" s="2314" t="s">
        <v>1398</v>
      </c>
      <c r="AZ16" s="2244"/>
      <c r="BA16" s="2244"/>
      <c r="BB16" s="2244"/>
      <c r="BC16" s="2244"/>
      <c r="BD16" s="2244"/>
      <c r="BE16" s="2244"/>
      <c r="BF16" s="2244"/>
      <c r="BG16" s="2244"/>
      <c r="BH16" s="2244"/>
      <c r="BI16" s="2244"/>
      <c r="BJ16" s="2244"/>
      <c r="BK16" s="2244"/>
      <c r="BL16" s="2315"/>
      <c r="BM16" s="1118"/>
      <c r="BN16" s="2305" t="s">
        <v>1591</v>
      </c>
      <c r="BO16" s="2308"/>
      <c r="BP16" s="2308"/>
      <c r="BQ16" s="2308"/>
      <c r="BR16" s="2308"/>
      <c r="BS16" s="1109"/>
      <c r="BT16" s="2310" t="s">
        <v>1431</v>
      </c>
      <c r="BU16" s="2170"/>
      <c r="BV16" s="2170"/>
      <c r="BW16" s="2170"/>
      <c r="BX16" s="2170"/>
      <c r="BY16" s="2170"/>
      <c r="BZ16" s="2201" t="s">
        <v>1430</v>
      </c>
      <c r="CA16" s="2202"/>
      <c r="CB16" s="2202"/>
      <c r="CC16" s="2202"/>
      <c r="CD16" s="2202"/>
      <c r="CE16" s="2202"/>
      <c r="CF16" s="2203"/>
    </row>
    <row r="17" spans="2:106" ht="13.5" customHeight="1">
      <c r="B17" s="1177"/>
      <c r="C17" s="2278" t="s">
        <v>938</v>
      </c>
      <c r="D17" s="2278"/>
      <c r="E17" s="2278"/>
      <c r="F17" s="2278"/>
      <c r="G17" s="2278"/>
      <c r="H17" s="1178"/>
      <c r="I17" s="2256" t="str">
        <f>入力シート!$D$4&amp;入力シート!$E$4&amp;入力シート!$G$4&amp;" "&amp;入力シート!$I$4&amp;入力シート!$K$4&amp;入力シート!$O$4&amp;"　"&amp;入力シート!D6</f>
        <v>平成年度 起工第号　</v>
      </c>
      <c r="J17" s="2257"/>
      <c r="K17" s="2257"/>
      <c r="L17" s="2257"/>
      <c r="M17" s="2257"/>
      <c r="N17" s="2257"/>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c r="AN17" s="2257"/>
      <c r="AO17" s="2257"/>
      <c r="AP17" s="2258"/>
      <c r="AQ17" s="1077"/>
      <c r="AR17" s="1089"/>
      <c r="AS17" s="2304"/>
      <c r="AT17" s="2304"/>
      <c r="AU17" s="2304"/>
      <c r="AV17" s="2304"/>
      <c r="AW17" s="2304"/>
      <c r="AX17" s="1106"/>
      <c r="AY17" s="2245"/>
      <c r="AZ17" s="2246"/>
      <c r="BA17" s="2246"/>
      <c r="BB17" s="2246"/>
      <c r="BC17" s="2246"/>
      <c r="BD17" s="2246"/>
      <c r="BE17" s="2246"/>
      <c r="BF17" s="2246"/>
      <c r="BG17" s="2246"/>
      <c r="BH17" s="2246"/>
      <c r="BI17" s="2246"/>
      <c r="BJ17" s="2246"/>
      <c r="BK17" s="2246"/>
      <c r="BL17" s="2316"/>
      <c r="BM17" s="1116"/>
      <c r="BN17" s="2309"/>
      <c r="BO17" s="2309"/>
      <c r="BP17" s="2309"/>
      <c r="BQ17" s="2309"/>
      <c r="BR17" s="2309"/>
      <c r="BS17" s="1106"/>
      <c r="BT17" s="2171"/>
      <c r="BU17" s="2172"/>
      <c r="BV17" s="2172"/>
      <c r="BW17" s="2172"/>
      <c r="BX17" s="2172"/>
      <c r="BY17" s="2172"/>
      <c r="BZ17" s="2204"/>
      <c r="CA17" s="2204"/>
      <c r="CB17" s="2204"/>
      <c r="CC17" s="2204"/>
      <c r="CD17" s="2204"/>
      <c r="CE17" s="2204"/>
      <c r="CF17" s="2205"/>
    </row>
    <row r="18" spans="2:106" ht="6.75" customHeight="1">
      <c r="B18" s="1224"/>
      <c r="C18" s="2279"/>
      <c r="D18" s="2279"/>
      <c r="E18" s="2279"/>
      <c r="F18" s="2279"/>
      <c r="G18" s="2279"/>
      <c r="H18" s="1225"/>
      <c r="I18" s="2259"/>
      <c r="J18" s="2260"/>
      <c r="K18" s="2260"/>
      <c r="L18" s="2260"/>
      <c r="M18" s="2260"/>
      <c r="N18" s="2260"/>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1"/>
      <c r="AQ18" s="1077"/>
      <c r="AR18" s="2217" t="s">
        <v>1459</v>
      </c>
      <c r="AS18" s="2218"/>
      <c r="AT18" s="2218"/>
      <c r="AU18" s="2218"/>
      <c r="AV18" s="2218"/>
      <c r="AW18" s="2218"/>
      <c r="AX18" s="2219"/>
      <c r="AY18" s="1213"/>
      <c r="AZ18" s="1213"/>
      <c r="BA18" s="1213"/>
      <c r="BB18" s="1213"/>
      <c r="BC18" s="1213"/>
      <c r="BD18" s="1213"/>
      <c r="BE18" s="1213"/>
      <c r="BF18" s="1213"/>
      <c r="BG18" s="1213"/>
      <c r="BH18" s="1213"/>
      <c r="BI18" s="1213"/>
      <c r="BJ18" s="1213"/>
      <c r="BK18" s="1213"/>
      <c r="BL18" s="1213"/>
      <c r="BM18" s="1213"/>
      <c r="BN18" s="2170" t="s">
        <v>1429</v>
      </c>
      <c r="BO18" s="2170"/>
      <c r="BP18" s="2170"/>
      <c r="BQ18" s="2170"/>
      <c r="BR18" s="1217"/>
      <c r="BS18" s="1217"/>
      <c r="BT18" s="1217"/>
      <c r="BU18" s="1217"/>
      <c r="BV18" s="1217"/>
      <c r="BW18" s="1217"/>
      <c r="BX18" s="1217"/>
      <c r="BY18" s="1217"/>
      <c r="BZ18" s="1218"/>
      <c r="CA18" s="1218"/>
      <c r="CB18" s="1218"/>
      <c r="CC18" s="1218"/>
      <c r="CD18" s="1218"/>
      <c r="CE18" s="1218"/>
      <c r="CF18" s="1219"/>
    </row>
    <row r="19" spans="2:106" ht="6.75" customHeight="1">
      <c r="B19" s="1179"/>
      <c r="C19" s="2280"/>
      <c r="D19" s="2280"/>
      <c r="E19" s="2280"/>
      <c r="F19" s="2280"/>
      <c r="G19" s="2280"/>
      <c r="H19" s="1180"/>
      <c r="I19" s="2255"/>
      <c r="J19" s="2144"/>
      <c r="K19" s="2144"/>
      <c r="L19" s="2144"/>
      <c r="M19" s="2144"/>
      <c r="N19" s="2144"/>
      <c r="O19" s="2144"/>
      <c r="P19" s="2144"/>
      <c r="Q19" s="2144"/>
      <c r="R19" s="2144"/>
      <c r="S19" s="2144"/>
      <c r="T19" s="2144"/>
      <c r="U19" s="2144"/>
      <c r="V19" s="2144"/>
      <c r="W19" s="2144"/>
      <c r="X19" s="2144"/>
      <c r="Y19" s="2144"/>
      <c r="Z19" s="2144"/>
      <c r="AA19" s="2144"/>
      <c r="AB19" s="2144"/>
      <c r="AC19" s="2144"/>
      <c r="AD19" s="2144"/>
      <c r="AE19" s="2144"/>
      <c r="AF19" s="2144"/>
      <c r="AG19" s="2144"/>
      <c r="AH19" s="2144"/>
      <c r="AI19" s="2144"/>
      <c r="AJ19" s="2144"/>
      <c r="AK19" s="2144"/>
      <c r="AL19" s="2144"/>
      <c r="AM19" s="2144"/>
      <c r="AN19" s="2144"/>
      <c r="AO19" s="2144"/>
      <c r="AP19" s="2145"/>
      <c r="AQ19" s="1077"/>
      <c r="AR19" s="2220"/>
      <c r="AS19" s="2221"/>
      <c r="AT19" s="2221"/>
      <c r="AU19" s="2221"/>
      <c r="AV19" s="2221"/>
      <c r="AW19" s="2221"/>
      <c r="AX19" s="2222"/>
      <c r="AY19" s="1204"/>
      <c r="AZ19" s="1204"/>
      <c r="BA19" s="1204"/>
      <c r="BB19" s="1204"/>
      <c r="BC19" s="1204"/>
      <c r="BD19" s="1204"/>
      <c r="BE19" s="1204"/>
      <c r="BF19" s="1204"/>
      <c r="BG19" s="1204"/>
      <c r="BH19" s="1204"/>
      <c r="BI19" s="1204"/>
      <c r="BJ19" s="1204"/>
      <c r="BK19" s="1204"/>
      <c r="BL19" s="1204"/>
      <c r="BM19" s="1208"/>
      <c r="BN19" s="2198"/>
      <c r="BO19" s="2198"/>
      <c r="BP19" s="2198"/>
      <c r="BQ19" s="2198"/>
      <c r="BR19" s="1222"/>
      <c r="BS19" s="1210"/>
      <c r="BT19" s="1220"/>
      <c r="BU19" s="1220"/>
      <c r="BV19" s="1220"/>
      <c r="BW19" s="1220"/>
      <c r="BX19" s="1220"/>
      <c r="BY19" s="1220"/>
      <c r="BZ19" s="1220"/>
      <c r="CA19" s="1220"/>
      <c r="CB19" s="1220"/>
      <c r="CC19" s="1220"/>
      <c r="CD19" s="1220"/>
      <c r="CE19" s="1220"/>
      <c r="CF19" s="1221"/>
    </row>
    <row r="20" spans="2:106" ht="13.5" customHeight="1">
      <c r="B20" s="1181"/>
      <c r="C20" s="2281"/>
      <c r="D20" s="2281"/>
      <c r="E20" s="2281"/>
      <c r="F20" s="2281"/>
      <c r="G20" s="2281"/>
      <c r="H20" s="1182"/>
      <c r="I20" s="2158"/>
      <c r="J20" s="2146"/>
      <c r="K20" s="2146"/>
      <c r="L20" s="2146"/>
      <c r="M20" s="2146"/>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c r="AL20" s="2146"/>
      <c r="AM20" s="2146"/>
      <c r="AN20" s="2146"/>
      <c r="AO20" s="2146"/>
      <c r="AP20" s="2147"/>
      <c r="AQ20" s="1077"/>
      <c r="AR20" s="2220"/>
      <c r="AS20" s="2221"/>
      <c r="AT20" s="2221"/>
      <c r="AU20" s="2221"/>
      <c r="AV20" s="2221"/>
      <c r="AW20" s="2221"/>
      <c r="AX20" s="2222"/>
      <c r="AY20" s="1216"/>
      <c r="AZ20" s="2141" t="s">
        <v>1428</v>
      </c>
      <c r="BA20" s="2141"/>
      <c r="BB20" s="2141"/>
      <c r="BC20" s="2141" t="s">
        <v>1427</v>
      </c>
      <c r="BD20" s="2141"/>
      <c r="BE20" s="2141"/>
      <c r="BF20" s="2142"/>
      <c r="BG20" s="2141" t="s">
        <v>1426</v>
      </c>
      <c r="BH20" s="2141"/>
      <c r="BI20" s="2141"/>
      <c r="BJ20" s="2142"/>
      <c r="BK20" s="1204"/>
      <c r="BL20" s="1204"/>
      <c r="BM20" s="1208"/>
      <c r="BN20" s="2317" t="s">
        <v>1425</v>
      </c>
      <c r="BO20" s="2317"/>
      <c r="BP20" s="2317"/>
      <c r="BQ20" s="2317"/>
      <c r="BR20" s="1209"/>
      <c r="BS20" s="1210"/>
      <c r="BT20" s="1206"/>
      <c r="BU20" s="1206"/>
      <c r="BV20" s="2317" t="s">
        <v>1424</v>
      </c>
      <c r="BW20" s="2317"/>
      <c r="BX20" s="2317"/>
      <c r="BY20" s="2317"/>
      <c r="BZ20" s="2318"/>
      <c r="CA20" s="2318"/>
      <c r="CB20" s="1206"/>
      <c r="CC20" s="1206"/>
      <c r="CD20" s="1206"/>
      <c r="CE20" s="1206"/>
      <c r="CF20" s="1207"/>
    </row>
    <row r="21" spans="2:106" ht="13.5" customHeight="1">
      <c r="B21" s="1177"/>
      <c r="C21" s="2278" t="s">
        <v>946</v>
      </c>
      <c r="D21" s="2278"/>
      <c r="E21" s="2278"/>
      <c r="F21" s="2278"/>
      <c r="G21" s="2278"/>
      <c r="H21" s="1178"/>
      <c r="I21" s="2249" t="str">
        <f>"福 岡 県 "&amp;入力シート!C3</f>
        <v xml:space="preserve">福 岡 県 </v>
      </c>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2250"/>
      <c r="AN21" s="2250"/>
      <c r="AO21" s="2250"/>
      <c r="AP21" s="2251"/>
      <c r="AQ21" s="1128"/>
      <c r="AR21" s="2220"/>
      <c r="AS21" s="2221"/>
      <c r="AT21" s="2221"/>
      <c r="AU21" s="2221"/>
      <c r="AV21" s="2221"/>
      <c r="AW21" s="2221"/>
      <c r="AX21" s="2222"/>
      <c r="AY21" s="1204"/>
      <c r="AZ21" s="2143" t="s">
        <v>1423</v>
      </c>
      <c r="BA21" s="2143"/>
      <c r="BB21" s="2143"/>
      <c r="BC21" s="2143" t="s">
        <v>1422</v>
      </c>
      <c r="BD21" s="2143"/>
      <c r="BE21" s="2143"/>
      <c r="BF21" s="2143"/>
      <c r="BG21" s="2143" t="s">
        <v>1422</v>
      </c>
      <c r="BH21" s="2143"/>
      <c r="BI21" s="2143"/>
      <c r="BJ21" s="2143"/>
      <c r="BK21" s="1204"/>
      <c r="BL21" s="1204"/>
      <c r="BM21" s="1208"/>
      <c r="BN21" s="2317" t="s">
        <v>1421</v>
      </c>
      <c r="BO21" s="2317"/>
      <c r="BP21" s="2317"/>
      <c r="BQ21" s="2317"/>
      <c r="BR21" s="1209"/>
      <c r="BS21" s="1210"/>
      <c r="BT21" s="1206"/>
      <c r="BU21" s="1206"/>
      <c r="BV21" s="2317" t="s">
        <v>1420</v>
      </c>
      <c r="BW21" s="2317"/>
      <c r="BX21" s="2317"/>
      <c r="BY21" s="2317"/>
      <c r="BZ21" s="2318"/>
      <c r="CA21" s="2318"/>
      <c r="CB21" s="1206"/>
      <c r="CC21" s="1206"/>
      <c r="CD21" s="1206"/>
      <c r="CE21" s="1206"/>
      <c r="CF21" s="1207"/>
    </row>
    <row r="22" spans="2:106" ht="6.75" customHeight="1">
      <c r="B22" s="1179"/>
      <c r="C22" s="2280"/>
      <c r="D22" s="2280"/>
      <c r="E22" s="2280"/>
      <c r="F22" s="2280"/>
      <c r="G22" s="2280"/>
      <c r="H22" s="1180"/>
      <c r="I22" s="2252"/>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4"/>
      <c r="AQ22" s="1128"/>
      <c r="AR22" s="2220"/>
      <c r="AS22" s="2221"/>
      <c r="AT22" s="2221"/>
      <c r="AU22" s="2221"/>
      <c r="AV22" s="2221"/>
      <c r="AW22" s="2221"/>
      <c r="AX22" s="2222"/>
      <c r="AY22" s="1205"/>
      <c r="AZ22" s="1204"/>
      <c r="BA22" s="1204"/>
      <c r="BB22" s="1204"/>
      <c r="BC22" s="1204"/>
      <c r="BD22" s="1204"/>
      <c r="BE22" s="1204"/>
      <c r="BF22" s="1204"/>
      <c r="BG22" s="1204"/>
      <c r="BH22" s="1204"/>
      <c r="BI22" s="1204"/>
      <c r="BJ22" s="1204"/>
      <c r="BK22" s="1204"/>
      <c r="BL22" s="1204"/>
      <c r="BM22" s="1208"/>
      <c r="BN22" s="2144" t="s">
        <v>1419</v>
      </c>
      <c r="BO22" s="2144"/>
      <c r="BP22" s="2144"/>
      <c r="BQ22" s="2144"/>
      <c r="BR22" s="2144"/>
      <c r="BS22" s="2144"/>
      <c r="BT22" s="2144"/>
      <c r="BU22" s="2144"/>
      <c r="BV22" s="2144" t="s">
        <v>1418</v>
      </c>
      <c r="BW22" s="2144"/>
      <c r="BX22" s="2144"/>
      <c r="BY22" s="2144"/>
      <c r="BZ22" s="2144"/>
      <c r="CA22" s="2144"/>
      <c r="CB22" s="2144"/>
      <c r="CC22" s="2144"/>
      <c r="CD22" s="2144"/>
      <c r="CE22" s="2144"/>
      <c r="CF22" s="2145"/>
    </row>
    <row r="23" spans="2:106" ht="6.75" customHeight="1">
      <c r="B23" s="1224"/>
      <c r="C23" s="2280"/>
      <c r="D23" s="2280"/>
      <c r="E23" s="2280"/>
      <c r="F23" s="2280"/>
      <c r="G23" s="2280"/>
      <c r="H23" s="1225"/>
      <c r="I23" s="2255" t="str">
        <f>" "&amp;IF(CV25=1,CZ25,IF(CV26=2,CZ26,IF(CV27=3,CZ27,IF(CV28=4,CZ28,IF(CV29=5,CZ29,IF(CV30=6,CZ30,IF(CV31=7,CZ31,"")))))))</f>
        <v xml:space="preserve"> </v>
      </c>
      <c r="J23" s="2144"/>
      <c r="K23" s="2144"/>
      <c r="L23" s="2144"/>
      <c r="M23" s="2144"/>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c r="AL23" s="2144"/>
      <c r="AM23" s="2144"/>
      <c r="AN23" s="2144"/>
      <c r="AO23" s="2144"/>
      <c r="AP23" s="2145"/>
      <c r="AQ23" s="1128"/>
      <c r="AR23" s="2223"/>
      <c r="AS23" s="2224"/>
      <c r="AT23" s="2224"/>
      <c r="AU23" s="2224"/>
      <c r="AV23" s="2224"/>
      <c r="AW23" s="2224"/>
      <c r="AX23" s="2225"/>
      <c r="AY23" s="1214"/>
      <c r="AZ23" s="1215"/>
      <c r="BA23" s="1215"/>
      <c r="BB23" s="1215"/>
      <c r="BC23" s="1215"/>
      <c r="BD23" s="1215"/>
      <c r="BE23" s="1215"/>
      <c r="BF23" s="1215"/>
      <c r="BG23" s="1215"/>
      <c r="BH23" s="1215"/>
      <c r="BI23" s="1215"/>
      <c r="BJ23" s="1215"/>
      <c r="BK23" s="1215"/>
      <c r="BL23" s="1215"/>
      <c r="BM23" s="1223"/>
      <c r="BN23" s="2146"/>
      <c r="BO23" s="2146"/>
      <c r="BP23" s="2146"/>
      <c r="BQ23" s="2146"/>
      <c r="BR23" s="2146"/>
      <c r="BS23" s="2146"/>
      <c r="BT23" s="2146"/>
      <c r="BU23" s="2146"/>
      <c r="BV23" s="2146"/>
      <c r="BW23" s="2146"/>
      <c r="BX23" s="2146"/>
      <c r="BY23" s="2146"/>
      <c r="BZ23" s="2146"/>
      <c r="CA23" s="2146"/>
      <c r="CB23" s="2146"/>
      <c r="CC23" s="2146"/>
      <c r="CD23" s="2146"/>
      <c r="CE23" s="2146"/>
      <c r="CF23" s="2147"/>
    </row>
    <row r="24" spans="2:106" ht="13.5" customHeight="1">
      <c r="B24" s="1181"/>
      <c r="C24" s="2281"/>
      <c r="D24" s="2281"/>
      <c r="E24" s="2281"/>
      <c r="F24" s="2281"/>
      <c r="G24" s="2281"/>
      <c r="H24" s="1182"/>
      <c r="I24" s="2158"/>
      <c r="J24" s="2146"/>
      <c r="K24" s="2146"/>
      <c r="L24" s="2146"/>
      <c r="M24" s="2146"/>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c r="AL24" s="2146"/>
      <c r="AM24" s="2146"/>
      <c r="AN24" s="2146"/>
      <c r="AO24" s="2146"/>
      <c r="AP24" s="2147"/>
      <c r="AQ24" s="1128"/>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row>
    <row r="25" spans="2:106" ht="13.5" customHeight="1">
      <c r="B25" s="1177"/>
      <c r="C25" s="2189" t="s">
        <v>109</v>
      </c>
      <c r="D25" s="2189"/>
      <c r="E25" s="2189"/>
      <c r="F25" s="2189"/>
      <c r="G25" s="2189"/>
      <c r="H25" s="1178"/>
      <c r="I25" s="2288">
        <f>入力シート!D12</f>
        <v>0</v>
      </c>
      <c r="J25" s="2289"/>
      <c r="K25" s="2289"/>
      <c r="L25" s="2289"/>
      <c r="M25" s="2289"/>
      <c r="N25" s="2289"/>
      <c r="O25" s="2289"/>
      <c r="P25" s="2289"/>
      <c r="Q25" s="2289"/>
      <c r="R25" s="2289"/>
      <c r="S25" s="2289"/>
      <c r="T25" s="2289"/>
      <c r="U25" s="2289"/>
      <c r="V25" s="2290"/>
      <c r="W25" s="1185"/>
      <c r="X25" s="2189" t="s">
        <v>533</v>
      </c>
      <c r="Y25" s="2189"/>
      <c r="Z25" s="2189"/>
      <c r="AA25" s="2189"/>
      <c r="AB25" s="2189"/>
      <c r="AC25" s="1178"/>
      <c r="AD25" s="2229" t="s">
        <v>246</v>
      </c>
      <c r="AE25" s="2230"/>
      <c r="AF25" s="2226">
        <f>I25</f>
        <v>0</v>
      </c>
      <c r="AG25" s="2170"/>
      <c r="AH25" s="2170"/>
      <c r="AI25" s="2170"/>
      <c r="AJ25" s="2170"/>
      <c r="AK25" s="2170"/>
      <c r="AL25" s="2170"/>
      <c r="AM25" s="2170"/>
      <c r="AN25" s="2170"/>
      <c r="AO25" s="2170"/>
      <c r="AP25" s="2227"/>
      <c r="AQ25" s="1107"/>
      <c r="AR25" s="1177"/>
      <c r="AS25" s="2267" t="s">
        <v>934</v>
      </c>
      <c r="AT25" s="2267"/>
      <c r="AU25" s="2267"/>
      <c r="AV25" s="2267"/>
      <c r="AW25" s="2267"/>
      <c r="AX25" s="1178"/>
      <c r="AY25" s="2129" t="s">
        <v>945</v>
      </c>
      <c r="AZ25" s="2130"/>
      <c r="BA25" s="2130"/>
      <c r="BB25" s="2130"/>
      <c r="BC25" s="2130"/>
      <c r="BD25" s="2130"/>
      <c r="BE25" s="2130"/>
      <c r="BF25" s="2130"/>
      <c r="BG25" s="2130"/>
      <c r="BH25" s="2131"/>
      <c r="BI25" s="2129" t="s">
        <v>936</v>
      </c>
      <c r="BJ25" s="2130"/>
      <c r="BK25" s="2130"/>
      <c r="BL25" s="2130"/>
      <c r="BM25" s="2130"/>
      <c r="BN25" s="2130"/>
      <c r="BO25" s="2130"/>
      <c r="BP25" s="2130"/>
      <c r="BQ25" s="2130"/>
      <c r="BR25" s="2130"/>
      <c r="BS25" s="2130"/>
      <c r="BT25" s="2130"/>
      <c r="BU25" s="2130"/>
      <c r="BV25" s="2131"/>
      <c r="BW25" s="2129" t="s">
        <v>937</v>
      </c>
      <c r="BX25" s="2130"/>
      <c r="BY25" s="2130"/>
      <c r="BZ25" s="2130"/>
      <c r="CA25" s="2130"/>
      <c r="CB25" s="2130"/>
      <c r="CC25" s="2130"/>
      <c r="CD25" s="2130"/>
      <c r="CE25" s="2130"/>
      <c r="CF25" s="2131"/>
      <c r="CL25" s="1230" t="s">
        <v>1460</v>
      </c>
      <c r="CM25" s="1230"/>
      <c r="CN25" s="1230"/>
      <c r="CO25" s="1230"/>
      <c r="CP25" s="1230"/>
      <c r="CQ25" s="1230"/>
      <c r="CR25" s="1230"/>
      <c r="CS25" s="1230"/>
      <c r="CT25" s="1230"/>
      <c r="CU25" s="1230"/>
      <c r="CV25" s="1230" t="str">
        <f>IF($I$21=CL25,1,"")</f>
        <v/>
      </c>
      <c r="CW25" s="1230"/>
      <c r="CX25" s="1230"/>
      <c r="CY25" s="1230"/>
      <c r="CZ25" s="1230" t="s">
        <v>1467</v>
      </c>
      <c r="DA25" s="1230"/>
      <c r="DB25" s="1230"/>
    </row>
    <row r="26" spans="2:106" ht="13.5" customHeight="1">
      <c r="B26" s="1181"/>
      <c r="C26" s="2190"/>
      <c r="D26" s="2190"/>
      <c r="E26" s="2190"/>
      <c r="F26" s="2190"/>
      <c r="G26" s="2190"/>
      <c r="H26" s="1182"/>
      <c r="I26" s="2291"/>
      <c r="J26" s="2292"/>
      <c r="K26" s="2292"/>
      <c r="L26" s="2292"/>
      <c r="M26" s="2292"/>
      <c r="N26" s="2292"/>
      <c r="O26" s="2292"/>
      <c r="P26" s="2292"/>
      <c r="Q26" s="2292"/>
      <c r="R26" s="2292"/>
      <c r="S26" s="2292"/>
      <c r="T26" s="2292"/>
      <c r="U26" s="2292"/>
      <c r="V26" s="2293"/>
      <c r="W26" s="1186"/>
      <c r="X26" s="2265"/>
      <c r="Y26" s="2265"/>
      <c r="Z26" s="2265"/>
      <c r="AA26" s="2265"/>
      <c r="AB26" s="2265"/>
      <c r="AC26" s="1180"/>
      <c r="AD26" s="2231"/>
      <c r="AE26" s="2232"/>
      <c r="AF26" s="2198"/>
      <c r="AG26" s="2198"/>
      <c r="AH26" s="2198"/>
      <c r="AI26" s="2198"/>
      <c r="AJ26" s="2198"/>
      <c r="AK26" s="2198"/>
      <c r="AL26" s="2198"/>
      <c r="AM26" s="2198"/>
      <c r="AN26" s="2198"/>
      <c r="AO26" s="2198"/>
      <c r="AP26" s="2199"/>
      <c r="AQ26" s="1107"/>
      <c r="AR26" s="1179"/>
      <c r="AS26" s="2268"/>
      <c r="AT26" s="2268"/>
      <c r="AU26" s="2268"/>
      <c r="AV26" s="2268"/>
      <c r="AW26" s="2268"/>
      <c r="AX26" s="1180"/>
      <c r="AY26" s="2178"/>
      <c r="AZ26" s="2179"/>
      <c r="BA26" s="2179"/>
      <c r="BB26" s="2179"/>
      <c r="BC26" s="2179"/>
      <c r="BD26" s="2179"/>
      <c r="BE26" s="2179"/>
      <c r="BF26" s="2179"/>
      <c r="BG26" s="2179"/>
      <c r="BH26" s="2191"/>
      <c r="BI26" s="2178"/>
      <c r="BJ26" s="2179"/>
      <c r="BK26" s="2179"/>
      <c r="BL26" s="2179"/>
      <c r="BM26" s="2179"/>
      <c r="BN26" s="2179"/>
      <c r="BO26" s="2179"/>
      <c r="BP26" s="2179"/>
      <c r="BQ26" s="2179"/>
      <c r="BR26" s="2179"/>
      <c r="BS26" s="2179"/>
      <c r="BT26" s="2179"/>
      <c r="BU26" s="2179"/>
      <c r="BV26" s="2191"/>
      <c r="BW26" s="2178"/>
      <c r="BX26" s="2179"/>
      <c r="BY26" s="2179"/>
      <c r="BZ26" s="2179"/>
      <c r="CA26" s="2179"/>
      <c r="CB26" s="2179"/>
      <c r="CC26" s="2179"/>
      <c r="CD26" s="2179"/>
      <c r="CE26" s="2179"/>
      <c r="CF26" s="2191"/>
      <c r="CL26" s="1230" t="s">
        <v>1461</v>
      </c>
      <c r="CM26" s="1230"/>
      <c r="CN26" s="1230"/>
      <c r="CO26" s="1230"/>
      <c r="CP26" s="1230"/>
      <c r="CQ26" s="1230"/>
      <c r="CR26" s="1230"/>
      <c r="CS26" s="1230"/>
      <c r="CT26" s="1230"/>
      <c r="CU26" s="1230"/>
      <c r="CV26" s="1230" t="str">
        <f>IF($I$21=CL26,2,"")</f>
        <v/>
      </c>
      <c r="CW26" s="1230"/>
      <c r="CX26" s="1230"/>
      <c r="CY26" s="1230"/>
      <c r="CZ26" s="1230" t="s">
        <v>1468</v>
      </c>
      <c r="DA26" s="1230"/>
      <c r="DB26" s="1230"/>
    </row>
    <row r="27" spans="2:106" ht="13.5" customHeight="1">
      <c r="B27" s="1179"/>
      <c r="C27" s="2265" t="s">
        <v>119</v>
      </c>
      <c r="D27" s="2265"/>
      <c r="E27" s="2265"/>
      <c r="F27" s="2265"/>
      <c r="G27" s="2265"/>
      <c r="H27" s="1180"/>
      <c r="I27" s="2243"/>
      <c r="J27" s="2244"/>
      <c r="K27" s="2244"/>
      <c r="L27" s="2244"/>
      <c r="M27" s="2244"/>
      <c r="N27" s="2244"/>
      <c r="O27" s="2244"/>
      <c r="P27" s="2244"/>
      <c r="Q27" s="2244"/>
      <c r="R27" s="2244"/>
      <c r="S27" s="2244"/>
      <c r="T27" s="2244"/>
      <c r="U27" s="2230" t="s">
        <v>243</v>
      </c>
      <c r="V27" s="2247"/>
      <c r="W27" s="1186"/>
      <c r="X27" s="2265"/>
      <c r="Y27" s="2265"/>
      <c r="Z27" s="2265"/>
      <c r="AA27" s="2265"/>
      <c r="AB27" s="2265"/>
      <c r="AC27" s="1180"/>
      <c r="AD27" s="2231" t="s">
        <v>247</v>
      </c>
      <c r="AE27" s="2232"/>
      <c r="AF27" s="2198"/>
      <c r="AG27" s="2198"/>
      <c r="AH27" s="2198"/>
      <c r="AI27" s="2198"/>
      <c r="AJ27" s="2198"/>
      <c r="AK27" s="2198"/>
      <c r="AL27" s="2198"/>
      <c r="AM27" s="2198"/>
      <c r="AN27" s="2198"/>
      <c r="AO27" s="2198"/>
      <c r="AP27" s="2199"/>
      <c r="AQ27" s="1107"/>
      <c r="AR27" s="1179"/>
      <c r="AS27" s="2268"/>
      <c r="AT27" s="2268"/>
      <c r="AU27" s="2268"/>
      <c r="AV27" s="2268"/>
      <c r="AW27" s="2268"/>
      <c r="AX27" s="1180"/>
      <c r="AY27" s="2150" t="s">
        <v>939</v>
      </c>
      <c r="AZ27" s="2151"/>
      <c r="BA27" s="2151"/>
      <c r="BB27" s="2151"/>
      <c r="BC27" s="2151"/>
      <c r="BD27" s="2151"/>
      <c r="BE27" s="2151"/>
      <c r="BF27" s="2151"/>
      <c r="BG27" s="2151"/>
      <c r="BH27" s="2152"/>
      <c r="BI27" s="2167" t="s">
        <v>940</v>
      </c>
      <c r="BJ27" s="2168"/>
      <c r="BK27" s="2168"/>
      <c r="BL27" s="2168"/>
      <c r="BM27" s="2168"/>
      <c r="BN27" s="2173" t="s">
        <v>941</v>
      </c>
      <c r="BO27" s="2174"/>
      <c r="BP27" s="2174"/>
      <c r="BQ27" s="2174"/>
      <c r="BR27" s="2174"/>
      <c r="BS27" s="2174"/>
      <c r="BT27" s="2174"/>
      <c r="BU27" s="2174"/>
      <c r="BV27" s="2175"/>
      <c r="BW27" s="2150" t="s">
        <v>942</v>
      </c>
      <c r="BX27" s="2156"/>
      <c r="BY27" s="2156"/>
      <c r="BZ27" s="2156"/>
      <c r="CA27" s="2156"/>
      <c r="CB27" s="2156"/>
      <c r="CC27" s="2156"/>
      <c r="CD27" s="2156"/>
      <c r="CE27" s="2156"/>
      <c r="CF27" s="2157"/>
      <c r="CL27" s="1230" t="s">
        <v>1462</v>
      </c>
      <c r="CM27" s="1230"/>
      <c r="CN27" s="1230"/>
      <c r="CO27" s="1230"/>
      <c r="CP27" s="1230"/>
      <c r="CQ27" s="1230"/>
      <c r="CR27" s="1230"/>
      <c r="CS27" s="1230"/>
      <c r="CT27" s="1230"/>
      <c r="CU27" s="1230"/>
      <c r="CV27" s="1230" t="str">
        <f>IF($I$21=CL27,3,"")</f>
        <v/>
      </c>
      <c r="CW27" s="1230"/>
      <c r="CX27" s="1230"/>
      <c r="CY27" s="1230"/>
      <c r="CZ27" s="1230" t="s">
        <v>1469</v>
      </c>
      <c r="DA27" s="1230"/>
      <c r="DB27" s="1230"/>
    </row>
    <row r="28" spans="2:106" ht="13.5" customHeight="1">
      <c r="B28" s="1181"/>
      <c r="C28" s="2190"/>
      <c r="D28" s="2190"/>
      <c r="E28" s="2190"/>
      <c r="F28" s="2190"/>
      <c r="G28" s="2190"/>
      <c r="H28" s="1182"/>
      <c r="I28" s="2245"/>
      <c r="J28" s="2246"/>
      <c r="K28" s="2246"/>
      <c r="L28" s="2246"/>
      <c r="M28" s="2246"/>
      <c r="N28" s="2246"/>
      <c r="O28" s="2246"/>
      <c r="P28" s="2246"/>
      <c r="Q28" s="2246"/>
      <c r="R28" s="2246"/>
      <c r="S28" s="2246"/>
      <c r="T28" s="2246"/>
      <c r="U28" s="2234"/>
      <c r="V28" s="2248"/>
      <c r="W28" s="1187"/>
      <c r="X28" s="2190"/>
      <c r="Y28" s="2190"/>
      <c r="Z28" s="2190"/>
      <c r="AA28" s="2190"/>
      <c r="AB28" s="2190"/>
      <c r="AC28" s="1182"/>
      <c r="AD28" s="2233"/>
      <c r="AE28" s="2234"/>
      <c r="AF28" s="2172"/>
      <c r="AG28" s="2172"/>
      <c r="AH28" s="2172"/>
      <c r="AI28" s="2172"/>
      <c r="AJ28" s="2172"/>
      <c r="AK28" s="2172"/>
      <c r="AL28" s="2172"/>
      <c r="AM28" s="2172"/>
      <c r="AN28" s="2172"/>
      <c r="AO28" s="2172"/>
      <c r="AP28" s="2200"/>
      <c r="AQ28" s="1077"/>
      <c r="AR28" s="1179"/>
      <c r="AS28" s="2268"/>
      <c r="AT28" s="2268"/>
      <c r="AU28" s="2268"/>
      <c r="AV28" s="2268"/>
      <c r="AW28" s="2268"/>
      <c r="AX28" s="1180"/>
      <c r="AY28" s="2153"/>
      <c r="AZ28" s="2154"/>
      <c r="BA28" s="2154"/>
      <c r="BB28" s="2154"/>
      <c r="BC28" s="2154"/>
      <c r="BD28" s="2154"/>
      <c r="BE28" s="2154"/>
      <c r="BF28" s="2154"/>
      <c r="BG28" s="2154"/>
      <c r="BH28" s="2155"/>
      <c r="BI28" s="2163" t="s">
        <v>943</v>
      </c>
      <c r="BJ28" s="2164"/>
      <c r="BK28" s="2164"/>
      <c r="BL28" s="2164"/>
      <c r="BM28" s="2164"/>
      <c r="BN28" s="2176"/>
      <c r="BO28" s="2176"/>
      <c r="BP28" s="2176"/>
      <c r="BQ28" s="2176"/>
      <c r="BR28" s="2176"/>
      <c r="BS28" s="2176"/>
      <c r="BT28" s="2176"/>
      <c r="BU28" s="2176"/>
      <c r="BV28" s="2177"/>
      <c r="BW28" s="2158"/>
      <c r="BX28" s="2146"/>
      <c r="BY28" s="2146"/>
      <c r="BZ28" s="2146"/>
      <c r="CA28" s="2146"/>
      <c r="CB28" s="2146"/>
      <c r="CC28" s="2146"/>
      <c r="CD28" s="2146"/>
      <c r="CE28" s="2146"/>
      <c r="CF28" s="2147"/>
      <c r="CL28" s="1230" t="s">
        <v>1463</v>
      </c>
      <c r="CM28" s="1230"/>
      <c r="CN28" s="1230"/>
      <c r="CO28" s="1230"/>
      <c r="CP28" s="1230"/>
      <c r="CQ28" s="1230"/>
      <c r="CR28" s="1230"/>
      <c r="CS28" s="1230"/>
      <c r="CT28" s="1230"/>
      <c r="CU28" s="1230"/>
      <c r="CV28" s="1230" t="str">
        <f>IF($I$21=CL28,4,"")</f>
        <v/>
      </c>
      <c r="CW28" s="1230"/>
      <c r="CX28" s="1230"/>
      <c r="CY28" s="1230"/>
      <c r="CZ28" s="1230" t="s">
        <v>1470</v>
      </c>
      <c r="DA28" s="1230"/>
      <c r="DB28" s="1230"/>
    </row>
    <row r="29" spans="2:106" ht="13.5" customHeight="1">
      <c r="B29" s="1176"/>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095"/>
      <c r="AR29" s="1179"/>
      <c r="AS29" s="2268"/>
      <c r="AT29" s="2268"/>
      <c r="AU29" s="2268"/>
      <c r="AV29" s="2268"/>
      <c r="AW29" s="2268"/>
      <c r="AX29" s="1180"/>
      <c r="AY29" s="2235" t="s">
        <v>939</v>
      </c>
      <c r="AZ29" s="2236"/>
      <c r="BA29" s="2236"/>
      <c r="BB29" s="2236"/>
      <c r="BC29" s="2236"/>
      <c r="BD29" s="2236"/>
      <c r="BE29" s="2236"/>
      <c r="BF29" s="2236"/>
      <c r="BG29" s="2236"/>
      <c r="BH29" s="2237"/>
      <c r="BI29" s="2165" t="s">
        <v>940</v>
      </c>
      <c r="BJ29" s="2166"/>
      <c r="BK29" s="2166"/>
      <c r="BL29" s="2166"/>
      <c r="BM29" s="2166"/>
      <c r="BN29" s="2270" t="s">
        <v>941</v>
      </c>
      <c r="BO29" s="2271"/>
      <c r="BP29" s="2271"/>
      <c r="BQ29" s="2271"/>
      <c r="BR29" s="2271"/>
      <c r="BS29" s="2271"/>
      <c r="BT29" s="2271"/>
      <c r="BU29" s="2271"/>
      <c r="BV29" s="2272"/>
      <c r="BW29" s="2235" t="s">
        <v>942</v>
      </c>
      <c r="BX29" s="2193"/>
      <c r="BY29" s="2193"/>
      <c r="BZ29" s="2193"/>
      <c r="CA29" s="2193"/>
      <c r="CB29" s="2193"/>
      <c r="CC29" s="2193"/>
      <c r="CD29" s="2193"/>
      <c r="CE29" s="2193"/>
      <c r="CF29" s="2194"/>
      <c r="CL29" s="1230" t="s">
        <v>1464</v>
      </c>
      <c r="CM29" s="1230"/>
      <c r="CN29" s="1230"/>
      <c r="CO29" s="1230"/>
      <c r="CP29" s="1230"/>
      <c r="CQ29" s="1230"/>
      <c r="CR29" s="1230"/>
      <c r="CS29" s="1230"/>
      <c r="CT29" s="1230"/>
      <c r="CU29" s="1230"/>
      <c r="CV29" s="1230" t="str">
        <f>IF($I$21=CL29,5,"")</f>
        <v/>
      </c>
      <c r="CW29" s="1230"/>
      <c r="CX29" s="1230"/>
      <c r="CY29" s="1230"/>
      <c r="CZ29" s="1230" t="s">
        <v>1471</v>
      </c>
      <c r="DA29" s="1230"/>
      <c r="DB29" s="1230"/>
    </row>
    <row r="30" spans="2:106" ht="13.5" customHeight="1">
      <c r="B30" s="1177"/>
      <c r="C30" s="2267" t="s">
        <v>952</v>
      </c>
      <c r="D30" s="2267"/>
      <c r="E30" s="2267"/>
      <c r="F30" s="2267"/>
      <c r="G30" s="2267"/>
      <c r="H30" s="1178"/>
      <c r="I30" s="1188" t="s">
        <v>1417</v>
      </c>
      <c r="J30" s="2189" t="s">
        <v>61</v>
      </c>
      <c r="K30" s="2189"/>
      <c r="L30" s="2189"/>
      <c r="M30" s="2189"/>
      <c r="N30" s="1189"/>
      <c r="O30" s="2129" t="s">
        <v>953</v>
      </c>
      <c r="P30" s="2130"/>
      <c r="Q30" s="2130"/>
      <c r="R30" s="2130"/>
      <c r="S30" s="2130"/>
      <c r="T30" s="2130"/>
      <c r="U30" s="2130"/>
      <c r="V30" s="2130"/>
      <c r="W30" s="2130"/>
      <c r="X30" s="2130"/>
      <c r="Y30" s="2130"/>
      <c r="Z30" s="2130"/>
      <c r="AA30" s="2130"/>
      <c r="AB30" s="2130"/>
      <c r="AC30" s="2131"/>
      <c r="AD30" s="2129" t="s">
        <v>954</v>
      </c>
      <c r="AE30" s="2130"/>
      <c r="AF30" s="2130"/>
      <c r="AG30" s="2130"/>
      <c r="AH30" s="2130"/>
      <c r="AI30" s="2130"/>
      <c r="AJ30" s="2130"/>
      <c r="AK30" s="2130"/>
      <c r="AL30" s="2130"/>
      <c r="AM30" s="2130"/>
      <c r="AN30" s="2130"/>
      <c r="AO30" s="2130"/>
      <c r="AP30" s="2131"/>
      <c r="AQ30" s="1095"/>
      <c r="AR30" s="1181"/>
      <c r="AS30" s="2269"/>
      <c r="AT30" s="2269"/>
      <c r="AU30" s="2269"/>
      <c r="AV30" s="2269"/>
      <c r="AW30" s="2269"/>
      <c r="AX30" s="1182"/>
      <c r="AY30" s="2238"/>
      <c r="AZ30" s="2239"/>
      <c r="BA30" s="2239"/>
      <c r="BB30" s="2239"/>
      <c r="BC30" s="2239"/>
      <c r="BD30" s="2239"/>
      <c r="BE30" s="2239"/>
      <c r="BF30" s="2239"/>
      <c r="BG30" s="2239"/>
      <c r="BH30" s="2240"/>
      <c r="BI30" s="2241" t="s">
        <v>943</v>
      </c>
      <c r="BJ30" s="2242"/>
      <c r="BK30" s="2242"/>
      <c r="BL30" s="2242"/>
      <c r="BM30" s="2242"/>
      <c r="BN30" s="2273"/>
      <c r="BO30" s="2273"/>
      <c r="BP30" s="2273"/>
      <c r="BQ30" s="2273"/>
      <c r="BR30" s="2273"/>
      <c r="BS30" s="2273"/>
      <c r="BT30" s="2273"/>
      <c r="BU30" s="2273"/>
      <c r="BV30" s="2274"/>
      <c r="BW30" s="2195"/>
      <c r="BX30" s="2196"/>
      <c r="BY30" s="2196"/>
      <c r="BZ30" s="2196"/>
      <c r="CA30" s="2196"/>
      <c r="CB30" s="2196"/>
      <c r="CC30" s="2196"/>
      <c r="CD30" s="2196"/>
      <c r="CE30" s="2196"/>
      <c r="CF30" s="2197"/>
      <c r="CL30" s="1230" t="s">
        <v>1465</v>
      </c>
      <c r="CM30" s="1230"/>
      <c r="CN30" s="1230"/>
      <c r="CO30" s="1230"/>
      <c r="CP30" s="1230"/>
      <c r="CQ30" s="1230"/>
      <c r="CR30" s="1230"/>
      <c r="CS30" s="1230"/>
      <c r="CT30" s="1230"/>
      <c r="CU30" s="1230"/>
      <c r="CV30" s="1230" t="str">
        <f>IF($I$21=CL30,6,"")</f>
        <v/>
      </c>
      <c r="CW30" s="1230"/>
      <c r="CX30" s="1230"/>
      <c r="CY30" s="1230"/>
      <c r="CZ30" s="1230" t="s">
        <v>1472</v>
      </c>
      <c r="DA30" s="1230"/>
      <c r="DB30" s="1230"/>
    </row>
    <row r="31" spans="2:106" ht="13.5" customHeight="1">
      <c r="B31" s="1179"/>
      <c r="C31" s="2268"/>
      <c r="D31" s="2268"/>
      <c r="E31" s="2268"/>
      <c r="F31" s="2268"/>
      <c r="G31" s="2268"/>
      <c r="H31" s="1180"/>
      <c r="I31" s="1190"/>
      <c r="J31" s="2190"/>
      <c r="K31" s="2190"/>
      <c r="L31" s="2190"/>
      <c r="M31" s="2190"/>
      <c r="N31" s="1191"/>
      <c r="O31" s="2178"/>
      <c r="P31" s="2179"/>
      <c r="Q31" s="2179"/>
      <c r="R31" s="2179"/>
      <c r="S31" s="2179"/>
      <c r="T31" s="2179"/>
      <c r="U31" s="2179"/>
      <c r="V31" s="2179"/>
      <c r="W31" s="2179"/>
      <c r="X31" s="2179"/>
      <c r="Y31" s="2179"/>
      <c r="Z31" s="2179"/>
      <c r="AA31" s="2179"/>
      <c r="AB31" s="2179"/>
      <c r="AC31" s="2191"/>
      <c r="AD31" s="2178"/>
      <c r="AE31" s="2179"/>
      <c r="AF31" s="2179"/>
      <c r="AG31" s="2179"/>
      <c r="AH31" s="2179"/>
      <c r="AI31" s="2179"/>
      <c r="AJ31" s="2179"/>
      <c r="AK31" s="2179"/>
      <c r="AL31" s="2179"/>
      <c r="AM31" s="2179"/>
      <c r="AN31" s="2179"/>
      <c r="AO31" s="2179"/>
      <c r="AP31" s="2191"/>
      <c r="AQ31" s="1075"/>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c r="BW31" s="1176"/>
      <c r="BX31" s="1176"/>
      <c r="BY31" s="1176"/>
      <c r="BZ31" s="1176"/>
      <c r="CA31" s="1176"/>
      <c r="CB31" s="1176"/>
      <c r="CC31" s="1176"/>
      <c r="CD31" s="1176"/>
      <c r="CE31" s="1176"/>
      <c r="CF31" s="1176"/>
      <c r="CL31" s="1230" t="s">
        <v>1466</v>
      </c>
      <c r="CM31" s="1230"/>
      <c r="CN31" s="1230"/>
      <c r="CO31" s="1230"/>
      <c r="CP31" s="1230"/>
      <c r="CQ31" s="1230"/>
      <c r="CR31" s="1230"/>
      <c r="CS31" s="1230"/>
      <c r="CT31" s="1230"/>
      <c r="CU31" s="1230"/>
      <c r="CV31" s="1230" t="str">
        <f>IF($I$21=CL31,7,"")</f>
        <v/>
      </c>
      <c r="CW31" s="1230"/>
      <c r="CX31" s="1230"/>
      <c r="CY31" s="1230"/>
      <c r="CZ31" s="1230" t="s">
        <v>1473</v>
      </c>
      <c r="DA31" s="1230"/>
      <c r="DB31" s="1230"/>
    </row>
    <row r="32" spans="2:106" ht="13.5" customHeight="1">
      <c r="B32" s="1179"/>
      <c r="C32" s="2268"/>
      <c r="D32" s="2268"/>
      <c r="E32" s="2268"/>
      <c r="F32" s="2268"/>
      <c r="G32" s="2268"/>
      <c r="H32" s="1180"/>
      <c r="I32" s="1177"/>
      <c r="J32" s="2189" t="s">
        <v>956</v>
      </c>
      <c r="K32" s="2189"/>
      <c r="L32" s="2189"/>
      <c r="M32" s="2189"/>
      <c r="N32" s="1178"/>
      <c r="O32" s="2379">
        <f>入力シート!D23</f>
        <v>0</v>
      </c>
      <c r="P32" s="2380"/>
      <c r="Q32" s="2380"/>
      <c r="R32" s="2380"/>
      <c r="S32" s="2380"/>
      <c r="T32" s="2380"/>
      <c r="U32" s="2380"/>
      <c r="V32" s="2380"/>
      <c r="W32" s="2380"/>
      <c r="X32" s="2380"/>
      <c r="Y32" s="2380"/>
      <c r="Z32" s="2380"/>
      <c r="AA32" s="2380"/>
      <c r="AB32" s="2380"/>
      <c r="AC32" s="2381"/>
      <c r="AD32" s="2282">
        <f>入力シート!D22</f>
        <v>0</v>
      </c>
      <c r="AE32" s="2283"/>
      <c r="AF32" s="2283"/>
      <c r="AG32" s="2283"/>
      <c r="AH32" s="2283"/>
      <c r="AI32" s="2283"/>
      <c r="AJ32" s="2283"/>
      <c r="AK32" s="2283"/>
      <c r="AL32" s="2283"/>
      <c r="AM32" s="2283"/>
      <c r="AN32" s="2283"/>
      <c r="AO32" s="2283"/>
      <c r="AP32" s="2284"/>
      <c r="AQ32" s="1075"/>
      <c r="AR32" s="1177"/>
      <c r="AS32" s="2180" t="s">
        <v>947</v>
      </c>
      <c r="AT32" s="2180"/>
      <c r="AU32" s="2180"/>
      <c r="AV32" s="2180"/>
      <c r="AW32" s="2180"/>
      <c r="AX32" s="1178"/>
      <c r="AY32" s="1192" t="s">
        <v>1417</v>
      </c>
      <c r="AZ32" s="2180" t="s">
        <v>948</v>
      </c>
      <c r="BA32" s="2180"/>
      <c r="BB32" s="2180"/>
      <c r="BC32" s="2180"/>
      <c r="BD32" s="1189"/>
      <c r="BE32" s="2180" t="s">
        <v>949</v>
      </c>
      <c r="BF32" s="2180"/>
      <c r="BG32" s="2180"/>
      <c r="BH32" s="2180"/>
      <c r="BI32" s="2180"/>
      <c r="BJ32" s="2180"/>
      <c r="BK32" s="2180"/>
      <c r="BL32" s="2180"/>
      <c r="BM32" s="2180"/>
      <c r="BN32" s="2180"/>
      <c r="BO32" s="2228" t="s">
        <v>950</v>
      </c>
      <c r="BP32" s="2228"/>
      <c r="BQ32" s="2228"/>
      <c r="BR32" s="2228"/>
      <c r="BS32" s="2228"/>
      <c r="BT32" s="2228"/>
      <c r="BU32" s="2228"/>
      <c r="BV32" s="2228"/>
      <c r="BW32" s="2228"/>
      <c r="BX32" s="2180" t="s">
        <v>951</v>
      </c>
      <c r="BY32" s="2180"/>
      <c r="BZ32" s="2180"/>
      <c r="CA32" s="2180"/>
      <c r="CB32" s="2180"/>
      <c r="CC32" s="2180"/>
      <c r="CD32" s="2180"/>
      <c r="CE32" s="2180"/>
      <c r="CF32" s="2346"/>
    </row>
    <row r="33" spans="2:84" ht="13.5" customHeight="1">
      <c r="B33" s="1179"/>
      <c r="C33" s="2268"/>
      <c r="D33" s="2268"/>
      <c r="E33" s="2268"/>
      <c r="F33" s="2268"/>
      <c r="G33" s="2268"/>
      <c r="H33" s="1180"/>
      <c r="I33" s="1181"/>
      <c r="J33" s="2190"/>
      <c r="K33" s="2190"/>
      <c r="L33" s="2190"/>
      <c r="M33" s="2190"/>
      <c r="N33" s="1182"/>
      <c r="O33" s="2382"/>
      <c r="P33" s="2383"/>
      <c r="Q33" s="2383"/>
      <c r="R33" s="2383"/>
      <c r="S33" s="2383"/>
      <c r="T33" s="2383"/>
      <c r="U33" s="2383"/>
      <c r="V33" s="2383"/>
      <c r="W33" s="2383"/>
      <c r="X33" s="2383"/>
      <c r="Y33" s="2383"/>
      <c r="Z33" s="2383"/>
      <c r="AA33" s="2383"/>
      <c r="AB33" s="2383"/>
      <c r="AC33" s="2384"/>
      <c r="AD33" s="2285"/>
      <c r="AE33" s="2286"/>
      <c r="AF33" s="2286"/>
      <c r="AG33" s="2286"/>
      <c r="AH33" s="2286"/>
      <c r="AI33" s="2286"/>
      <c r="AJ33" s="2286"/>
      <c r="AK33" s="2286"/>
      <c r="AL33" s="2286"/>
      <c r="AM33" s="2286"/>
      <c r="AN33" s="2286"/>
      <c r="AO33" s="2286"/>
      <c r="AP33" s="2287"/>
      <c r="AQ33" s="1075"/>
      <c r="AR33" s="1179"/>
      <c r="AS33" s="2319"/>
      <c r="AT33" s="2319"/>
      <c r="AU33" s="2319"/>
      <c r="AV33" s="2319"/>
      <c r="AW33" s="2319"/>
      <c r="AX33" s="1180"/>
      <c r="AY33" s="1193"/>
      <c r="AZ33" s="2319"/>
      <c r="BA33" s="2319"/>
      <c r="BB33" s="2319"/>
      <c r="BC33" s="2319"/>
      <c r="BD33" s="1194"/>
      <c r="BE33" s="2181"/>
      <c r="BF33" s="2181"/>
      <c r="BG33" s="2181"/>
      <c r="BH33" s="2181"/>
      <c r="BI33" s="2181"/>
      <c r="BJ33" s="2181"/>
      <c r="BK33" s="2181"/>
      <c r="BL33" s="2181"/>
      <c r="BM33" s="2181"/>
      <c r="BN33" s="2181"/>
      <c r="BO33" s="2228"/>
      <c r="BP33" s="2228"/>
      <c r="BQ33" s="2228"/>
      <c r="BR33" s="2228"/>
      <c r="BS33" s="2228"/>
      <c r="BT33" s="2228"/>
      <c r="BU33" s="2228"/>
      <c r="BV33" s="2228"/>
      <c r="BW33" s="2228"/>
      <c r="BX33" s="2181"/>
      <c r="BY33" s="2181"/>
      <c r="BZ33" s="2181"/>
      <c r="CA33" s="2181"/>
      <c r="CB33" s="2181"/>
      <c r="CC33" s="2181"/>
      <c r="CD33" s="2181"/>
      <c r="CE33" s="2181"/>
      <c r="CF33" s="2347"/>
    </row>
    <row r="34" spans="2:84" ht="13.5" customHeight="1">
      <c r="B34" s="1179"/>
      <c r="C34" s="2268"/>
      <c r="D34" s="2268"/>
      <c r="E34" s="2268"/>
      <c r="F34" s="2268"/>
      <c r="G34" s="2268"/>
      <c r="H34" s="1180"/>
      <c r="I34" s="1179"/>
      <c r="J34" s="2189" t="s">
        <v>959</v>
      </c>
      <c r="K34" s="2189"/>
      <c r="L34" s="2189"/>
      <c r="M34" s="2189"/>
      <c r="N34" s="1180"/>
      <c r="O34" s="2249"/>
      <c r="P34" s="2250"/>
      <c r="Q34" s="2250"/>
      <c r="R34" s="2250"/>
      <c r="S34" s="2250"/>
      <c r="T34" s="2250"/>
      <c r="U34" s="2250"/>
      <c r="V34" s="2250"/>
      <c r="W34" s="2250"/>
      <c r="X34" s="2250"/>
      <c r="Y34" s="2250"/>
      <c r="Z34" s="2250"/>
      <c r="AA34" s="2250"/>
      <c r="AB34" s="2250"/>
      <c r="AC34" s="2251"/>
      <c r="AD34" s="2249"/>
      <c r="AE34" s="2250"/>
      <c r="AF34" s="2250"/>
      <c r="AG34" s="2250"/>
      <c r="AH34" s="2250"/>
      <c r="AI34" s="2250"/>
      <c r="AJ34" s="2250"/>
      <c r="AK34" s="2250"/>
      <c r="AL34" s="2250"/>
      <c r="AM34" s="2250"/>
      <c r="AN34" s="2250"/>
      <c r="AO34" s="2250"/>
      <c r="AP34" s="2251"/>
      <c r="AQ34" s="1075"/>
      <c r="AR34" s="1179"/>
      <c r="AS34" s="2319"/>
      <c r="AT34" s="2319"/>
      <c r="AU34" s="2319"/>
      <c r="AV34" s="2319"/>
      <c r="AW34" s="2319"/>
      <c r="AX34" s="1180"/>
      <c r="AY34" s="1195"/>
      <c r="AZ34" s="2319"/>
      <c r="BA34" s="2319"/>
      <c r="BB34" s="2319"/>
      <c r="BC34" s="2319"/>
      <c r="BD34" s="1180"/>
      <c r="BE34" s="2159" t="s">
        <v>955</v>
      </c>
      <c r="BF34" s="2159"/>
      <c r="BG34" s="2159"/>
      <c r="BH34" s="2159"/>
      <c r="BI34" s="2159"/>
      <c r="BJ34" s="2159"/>
      <c r="BK34" s="2159"/>
      <c r="BL34" s="2159"/>
      <c r="BM34" s="2159"/>
      <c r="BN34" s="2159"/>
      <c r="BO34" s="2345" t="s">
        <v>955</v>
      </c>
      <c r="BP34" s="2345"/>
      <c r="BQ34" s="2345"/>
      <c r="BR34" s="2345"/>
      <c r="BS34" s="2345"/>
      <c r="BT34" s="2345"/>
      <c r="BU34" s="2345"/>
      <c r="BV34" s="2345"/>
      <c r="BW34" s="2345"/>
      <c r="BX34" s="2159" t="s">
        <v>955</v>
      </c>
      <c r="BY34" s="2159"/>
      <c r="BZ34" s="2159"/>
      <c r="CA34" s="2159"/>
      <c r="CB34" s="2159"/>
      <c r="CC34" s="2159"/>
      <c r="CD34" s="2159"/>
      <c r="CE34" s="2159"/>
      <c r="CF34" s="2160"/>
    </row>
    <row r="35" spans="2:84" ht="13.5" customHeight="1">
      <c r="B35" s="1181"/>
      <c r="C35" s="2269"/>
      <c r="D35" s="2269"/>
      <c r="E35" s="2269"/>
      <c r="F35" s="2269"/>
      <c r="G35" s="2269"/>
      <c r="H35" s="1182"/>
      <c r="I35" s="1181"/>
      <c r="J35" s="2190"/>
      <c r="K35" s="2190"/>
      <c r="L35" s="2190"/>
      <c r="M35" s="2190"/>
      <c r="N35" s="1182"/>
      <c r="O35" s="2275"/>
      <c r="P35" s="2276"/>
      <c r="Q35" s="2276"/>
      <c r="R35" s="2276"/>
      <c r="S35" s="2276"/>
      <c r="T35" s="2276"/>
      <c r="U35" s="2276"/>
      <c r="V35" s="2276"/>
      <c r="W35" s="2276"/>
      <c r="X35" s="2276"/>
      <c r="Y35" s="2276"/>
      <c r="Z35" s="2276"/>
      <c r="AA35" s="2276"/>
      <c r="AB35" s="2276"/>
      <c r="AC35" s="2277"/>
      <c r="AD35" s="2275"/>
      <c r="AE35" s="2276"/>
      <c r="AF35" s="2276"/>
      <c r="AG35" s="2276"/>
      <c r="AH35" s="2276"/>
      <c r="AI35" s="2276"/>
      <c r="AJ35" s="2276"/>
      <c r="AK35" s="2276"/>
      <c r="AL35" s="2276"/>
      <c r="AM35" s="2276"/>
      <c r="AN35" s="2276"/>
      <c r="AO35" s="2276"/>
      <c r="AP35" s="2277"/>
      <c r="AQ35" s="1077"/>
      <c r="AR35" s="1179"/>
      <c r="AS35" s="2319"/>
      <c r="AT35" s="2319"/>
      <c r="AU35" s="2319"/>
      <c r="AV35" s="2319"/>
      <c r="AW35" s="2319"/>
      <c r="AX35" s="1180"/>
      <c r="AY35" s="1195"/>
      <c r="AZ35" s="2319"/>
      <c r="BA35" s="2319"/>
      <c r="BB35" s="2319"/>
      <c r="BC35" s="2319"/>
      <c r="BD35" s="1180"/>
      <c r="BE35" s="2161"/>
      <c r="BF35" s="2161"/>
      <c r="BG35" s="2161"/>
      <c r="BH35" s="2161"/>
      <c r="BI35" s="2161"/>
      <c r="BJ35" s="2161"/>
      <c r="BK35" s="2161"/>
      <c r="BL35" s="2161"/>
      <c r="BM35" s="2161"/>
      <c r="BN35" s="2161"/>
      <c r="BO35" s="2345"/>
      <c r="BP35" s="2345"/>
      <c r="BQ35" s="2345"/>
      <c r="BR35" s="2345"/>
      <c r="BS35" s="2345"/>
      <c r="BT35" s="2345"/>
      <c r="BU35" s="2345"/>
      <c r="BV35" s="2345"/>
      <c r="BW35" s="2345"/>
      <c r="BX35" s="2161"/>
      <c r="BY35" s="2161"/>
      <c r="BZ35" s="2161"/>
      <c r="CA35" s="2161"/>
      <c r="CB35" s="2161"/>
      <c r="CC35" s="2161"/>
      <c r="CD35" s="2161"/>
      <c r="CE35" s="2161"/>
      <c r="CF35" s="2162"/>
    </row>
    <row r="36" spans="2:84" ht="13.5" customHeight="1">
      <c r="B36" s="1176"/>
      <c r="C36" s="1176"/>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077"/>
      <c r="AR36" s="1179"/>
      <c r="AS36" s="2319"/>
      <c r="AT36" s="2319"/>
      <c r="AU36" s="2319"/>
      <c r="AV36" s="2319"/>
      <c r="AW36" s="2319"/>
      <c r="AX36" s="1180"/>
      <c r="AY36" s="2328" t="s">
        <v>957</v>
      </c>
      <c r="AZ36" s="2371"/>
      <c r="BA36" s="2371"/>
      <c r="BB36" s="2371"/>
      <c r="BC36" s="2371"/>
      <c r="BD36" s="2372"/>
      <c r="BE36" s="2129" t="s">
        <v>958</v>
      </c>
      <c r="BF36" s="2130"/>
      <c r="BG36" s="2130"/>
      <c r="BH36" s="2130"/>
      <c r="BI36" s="2130"/>
      <c r="BJ36" s="2130"/>
      <c r="BK36" s="2130"/>
      <c r="BL36" s="2129" t="s">
        <v>949</v>
      </c>
      <c r="BM36" s="2130"/>
      <c r="BN36" s="2130"/>
      <c r="BO36" s="2130"/>
      <c r="BP36" s="2130"/>
      <c r="BQ36" s="2130"/>
      <c r="BR36" s="2130"/>
      <c r="BS36" s="2131"/>
      <c r="BT36" s="2129" t="s">
        <v>950</v>
      </c>
      <c r="BU36" s="2130"/>
      <c r="BV36" s="2130"/>
      <c r="BW36" s="2130"/>
      <c r="BX36" s="2130"/>
      <c r="BY36" s="2130"/>
      <c r="BZ36" s="2131"/>
      <c r="CA36" s="2129" t="s">
        <v>951</v>
      </c>
      <c r="CB36" s="2130"/>
      <c r="CC36" s="2130"/>
      <c r="CD36" s="2130"/>
      <c r="CE36" s="2130"/>
      <c r="CF36" s="2131"/>
    </row>
    <row r="37" spans="2:84" ht="13.5" customHeight="1">
      <c r="B37" s="1177"/>
      <c r="C37" s="2180" t="s">
        <v>947</v>
      </c>
      <c r="D37" s="2180"/>
      <c r="E37" s="2180"/>
      <c r="F37" s="2180"/>
      <c r="G37" s="2180"/>
      <c r="H37" s="1178"/>
      <c r="I37" s="1192" t="s">
        <v>1417</v>
      </c>
      <c r="J37" s="2180" t="s">
        <v>948</v>
      </c>
      <c r="K37" s="2180"/>
      <c r="L37" s="2180"/>
      <c r="M37" s="2180"/>
      <c r="N37" s="1189"/>
      <c r="O37" s="2328" t="s">
        <v>949</v>
      </c>
      <c r="P37" s="2180"/>
      <c r="Q37" s="2180"/>
      <c r="R37" s="2180"/>
      <c r="S37" s="2180"/>
      <c r="T37" s="2180"/>
      <c r="U37" s="2180"/>
      <c r="V37" s="2180"/>
      <c r="W37" s="2180"/>
      <c r="X37" s="2346"/>
      <c r="Y37" s="2228" t="s">
        <v>950</v>
      </c>
      <c r="Z37" s="2228"/>
      <c r="AA37" s="2228"/>
      <c r="AB37" s="2228"/>
      <c r="AC37" s="2228"/>
      <c r="AD37" s="2228"/>
      <c r="AE37" s="2228"/>
      <c r="AF37" s="2228"/>
      <c r="AG37" s="2228"/>
      <c r="AH37" s="2180" t="s">
        <v>951</v>
      </c>
      <c r="AI37" s="2180"/>
      <c r="AJ37" s="2180"/>
      <c r="AK37" s="2180"/>
      <c r="AL37" s="2180"/>
      <c r="AM37" s="2180"/>
      <c r="AN37" s="2180"/>
      <c r="AO37" s="2180"/>
      <c r="AP37" s="2346"/>
      <c r="AQ37" s="1077"/>
      <c r="AR37" s="1179"/>
      <c r="AS37" s="2319"/>
      <c r="AT37" s="2319"/>
      <c r="AU37" s="2319"/>
      <c r="AV37" s="2319"/>
      <c r="AW37" s="2319"/>
      <c r="AX37" s="1180"/>
      <c r="AY37" s="2373"/>
      <c r="AZ37" s="2374"/>
      <c r="BA37" s="2374"/>
      <c r="BB37" s="2374"/>
      <c r="BC37" s="2374"/>
      <c r="BD37" s="2375"/>
      <c r="BE37" s="2178"/>
      <c r="BF37" s="2179"/>
      <c r="BG37" s="2179"/>
      <c r="BH37" s="2179"/>
      <c r="BI37" s="2179"/>
      <c r="BJ37" s="2179"/>
      <c r="BK37" s="2179"/>
      <c r="BL37" s="2178"/>
      <c r="BM37" s="2179"/>
      <c r="BN37" s="2179"/>
      <c r="BO37" s="2179"/>
      <c r="BP37" s="2179"/>
      <c r="BQ37" s="2179"/>
      <c r="BR37" s="2179"/>
      <c r="BS37" s="2191"/>
      <c r="BT37" s="2178"/>
      <c r="BU37" s="2179"/>
      <c r="BV37" s="2179"/>
      <c r="BW37" s="2179"/>
      <c r="BX37" s="2179"/>
      <c r="BY37" s="2179"/>
      <c r="BZ37" s="2191"/>
      <c r="CA37" s="2178"/>
      <c r="CB37" s="2179"/>
      <c r="CC37" s="2179"/>
      <c r="CD37" s="2179"/>
      <c r="CE37" s="2179"/>
      <c r="CF37" s="2191"/>
    </row>
    <row r="38" spans="2:84" ht="13.5" customHeight="1">
      <c r="B38" s="1179"/>
      <c r="C38" s="2319"/>
      <c r="D38" s="2319"/>
      <c r="E38" s="2319"/>
      <c r="F38" s="2319"/>
      <c r="G38" s="2319"/>
      <c r="H38" s="1180"/>
      <c r="I38" s="1193"/>
      <c r="J38" s="2319"/>
      <c r="K38" s="2319"/>
      <c r="L38" s="2319"/>
      <c r="M38" s="2319"/>
      <c r="N38" s="1194"/>
      <c r="O38" s="2348"/>
      <c r="P38" s="2181"/>
      <c r="Q38" s="2181"/>
      <c r="R38" s="2181"/>
      <c r="S38" s="2181"/>
      <c r="T38" s="2181"/>
      <c r="U38" s="2181"/>
      <c r="V38" s="2181"/>
      <c r="W38" s="2181"/>
      <c r="X38" s="2347"/>
      <c r="Y38" s="2228"/>
      <c r="Z38" s="2228"/>
      <c r="AA38" s="2228"/>
      <c r="AB38" s="2228"/>
      <c r="AC38" s="2228"/>
      <c r="AD38" s="2228"/>
      <c r="AE38" s="2228"/>
      <c r="AF38" s="2228"/>
      <c r="AG38" s="2228"/>
      <c r="AH38" s="2181"/>
      <c r="AI38" s="2181"/>
      <c r="AJ38" s="2181"/>
      <c r="AK38" s="2181"/>
      <c r="AL38" s="2181"/>
      <c r="AM38" s="2181"/>
      <c r="AN38" s="2181"/>
      <c r="AO38" s="2181"/>
      <c r="AP38" s="2347"/>
      <c r="AQ38" s="1077"/>
      <c r="AR38" s="1179"/>
      <c r="AS38" s="2319"/>
      <c r="AT38" s="2319"/>
      <c r="AU38" s="2319"/>
      <c r="AV38" s="2319"/>
      <c r="AW38" s="2319"/>
      <c r="AX38" s="1180"/>
      <c r="AY38" s="2373"/>
      <c r="AZ38" s="2374"/>
      <c r="BA38" s="2374"/>
      <c r="BB38" s="2374"/>
      <c r="BC38" s="2374"/>
      <c r="BD38" s="2375"/>
      <c r="BE38" s="2169"/>
      <c r="BF38" s="2170"/>
      <c r="BG38" s="2170"/>
      <c r="BH38" s="2170"/>
      <c r="BI38" s="2170"/>
      <c r="BJ38" s="2170"/>
      <c r="BK38" s="2170"/>
      <c r="BL38" s="2169"/>
      <c r="BM38" s="2170"/>
      <c r="BN38" s="2170"/>
      <c r="BO38" s="2170"/>
      <c r="BP38" s="2170"/>
      <c r="BQ38" s="2170"/>
      <c r="BR38" s="2170"/>
      <c r="BS38" s="2227"/>
      <c r="BT38" s="2169"/>
      <c r="BU38" s="2170"/>
      <c r="BV38" s="2170"/>
      <c r="BW38" s="2170"/>
      <c r="BX38" s="2170"/>
      <c r="BY38" s="2170"/>
      <c r="BZ38" s="2227"/>
      <c r="CA38" s="2169"/>
      <c r="CB38" s="2170"/>
      <c r="CC38" s="2170"/>
      <c r="CD38" s="2170"/>
      <c r="CE38" s="2170"/>
      <c r="CF38" s="2227"/>
    </row>
    <row r="39" spans="2:84" ht="13.5" customHeight="1">
      <c r="B39" s="1179"/>
      <c r="C39" s="2319"/>
      <c r="D39" s="2319"/>
      <c r="E39" s="2319"/>
      <c r="F39" s="2319"/>
      <c r="G39" s="2319"/>
      <c r="H39" s="1180"/>
      <c r="I39" s="1195"/>
      <c r="J39" s="2319"/>
      <c r="K39" s="2319"/>
      <c r="L39" s="2319"/>
      <c r="M39" s="2319"/>
      <c r="N39" s="1180"/>
      <c r="O39" s="2299" t="s">
        <v>955</v>
      </c>
      <c r="P39" s="2159"/>
      <c r="Q39" s="2159"/>
      <c r="R39" s="2159"/>
      <c r="S39" s="2159"/>
      <c r="T39" s="2159"/>
      <c r="U39" s="2159"/>
      <c r="V39" s="2159"/>
      <c r="W39" s="2159"/>
      <c r="X39" s="2160"/>
      <c r="Y39" s="2345" t="s">
        <v>955</v>
      </c>
      <c r="Z39" s="2345"/>
      <c r="AA39" s="2345"/>
      <c r="AB39" s="2345"/>
      <c r="AC39" s="2345"/>
      <c r="AD39" s="2345"/>
      <c r="AE39" s="2345"/>
      <c r="AF39" s="2345"/>
      <c r="AG39" s="2345"/>
      <c r="AH39" s="2159" t="s">
        <v>955</v>
      </c>
      <c r="AI39" s="2159"/>
      <c r="AJ39" s="2159"/>
      <c r="AK39" s="2159"/>
      <c r="AL39" s="2159"/>
      <c r="AM39" s="2159"/>
      <c r="AN39" s="2159"/>
      <c r="AO39" s="2159"/>
      <c r="AP39" s="2160"/>
      <c r="AQ39" s="1077"/>
      <c r="AR39" s="1181"/>
      <c r="AS39" s="2181"/>
      <c r="AT39" s="2181"/>
      <c r="AU39" s="2181"/>
      <c r="AV39" s="2181"/>
      <c r="AW39" s="2181"/>
      <c r="AX39" s="1182"/>
      <c r="AY39" s="2376"/>
      <c r="AZ39" s="2377"/>
      <c r="BA39" s="2377"/>
      <c r="BB39" s="2377"/>
      <c r="BC39" s="2377"/>
      <c r="BD39" s="2378"/>
      <c r="BE39" s="2171"/>
      <c r="BF39" s="2172"/>
      <c r="BG39" s="2172"/>
      <c r="BH39" s="2172"/>
      <c r="BI39" s="2172"/>
      <c r="BJ39" s="2172"/>
      <c r="BK39" s="2172"/>
      <c r="BL39" s="2171"/>
      <c r="BM39" s="2172"/>
      <c r="BN39" s="2172"/>
      <c r="BO39" s="2172"/>
      <c r="BP39" s="2172"/>
      <c r="BQ39" s="2172"/>
      <c r="BR39" s="2172"/>
      <c r="BS39" s="2200"/>
      <c r="BT39" s="2171"/>
      <c r="BU39" s="2172"/>
      <c r="BV39" s="2172"/>
      <c r="BW39" s="2172"/>
      <c r="BX39" s="2172"/>
      <c r="BY39" s="2172"/>
      <c r="BZ39" s="2200"/>
      <c r="CA39" s="2171"/>
      <c r="CB39" s="2172"/>
      <c r="CC39" s="2172"/>
      <c r="CD39" s="2172"/>
      <c r="CE39" s="2172"/>
      <c r="CF39" s="2200"/>
    </row>
    <row r="40" spans="2:84" ht="13.5" customHeight="1">
      <c r="B40" s="1179"/>
      <c r="C40" s="2319"/>
      <c r="D40" s="2319"/>
      <c r="E40" s="2319"/>
      <c r="F40" s="2319"/>
      <c r="G40" s="2319"/>
      <c r="H40" s="1180"/>
      <c r="I40" s="1195"/>
      <c r="J40" s="2319"/>
      <c r="K40" s="2319"/>
      <c r="L40" s="2319"/>
      <c r="M40" s="2319"/>
      <c r="N40" s="1180"/>
      <c r="O40" s="2300"/>
      <c r="P40" s="2161"/>
      <c r="Q40" s="2161"/>
      <c r="R40" s="2161"/>
      <c r="S40" s="2161"/>
      <c r="T40" s="2161"/>
      <c r="U40" s="2161"/>
      <c r="V40" s="2161"/>
      <c r="W40" s="2161"/>
      <c r="X40" s="2162"/>
      <c r="Y40" s="2345"/>
      <c r="Z40" s="2345"/>
      <c r="AA40" s="2345"/>
      <c r="AB40" s="2345"/>
      <c r="AC40" s="2345"/>
      <c r="AD40" s="2345"/>
      <c r="AE40" s="2345"/>
      <c r="AF40" s="2345"/>
      <c r="AG40" s="2345"/>
      <c r="AH40" s="2161"/>
      <c r="AI40" s="2161"/>
      <c r="AJ40" s="2161"/>
      <c r="AK40" s="2161"/>
      <c r="AL40" s="2161"/>
      <c r="AM40" s="2161"/>
      <c r="AN40" s="2161"/>
      <c r="AO40" s="2161"/>
      <c r="AP40" s="2162"/>
      <c r="AQ40" s="1077"/>
      <c r="AR40" s="1196"/>
      <c r="AS40" s="1196"/>
      <c r="AT40" s="1196"/>
      <c r="AU40" s="1196"/>
      <c r="AV40" s="1196"/>
      <c r="AW40" s="1196"/>
      <c r="AX40" s="1196"/>
      <c r="AY40" s="1196"/>
      <c r="AZ40" s="1196"/>
      <c r="BA40" s="1196"/>
      <c r="BB40" s="1196"/>
      <c r="BC40" s="1196"/>
      <c r="BD40" s="1196"/>
      <c r="BE40" s="1196"/>
      <c r="BF40" s="1196"/>
      <c r="BG40" s="1196"/>
      <c r="BH40" s="1196"/>
      <c r="BI40" s="1196"/>
      <c r="BJ40" s="1196"/>
      <c r="BK40" s="1196"/>
      <c r="BL40" s="1196"/>
      <c r="BM40" s="1196"/>
      <c r="BN40" s="1196"/>
      <c r="BO40" s="1196"/>
      <c r="BP40" s="1196"/>
      <c r="BQ40" s="1196"/>
      <c r="BR40" s="1196"/>
      <c r="BS40" s="1196"/>
      <c r="BT40" s="1196"/>
      <c r="BU40" s="1196"/>
      <c r="BV40" s="1196"/>
      <c r="BW40" s="1196"/>
      <c r="BX40" s="1196"/>
      <c r="BY40" s="1196"/>
      <c r="BZ40" s="1196"/>
      <c r="CA40" s="1196"/>
      <c r="CB40" s="1196"/>
      <c r="CC40" s="1196"/>
      <c r="CD40" s="1196"/>
      <c r="CE40" s="1196"/>
      <c r="CF40" s="1196"/>
    </row>
    <row r="41" spans="2:84" ht="13.5" customHeight="1">
      <c r="B41" s="1179"/>
      <c r="C41" s="2319"/>
      <c r="D41" s="2319"/>
      <c r="E41" s="2319"/>
      <c r="F41" s="2319"/>
      <c r="G41" s="2319"/>
      <c r="H41" s="1180"/>
      <c r="I41" s="2328" t="s">
        <v>957</v>
      </c>
      <c r="J41" s="2193"/>
      <c r="K41" s="2193"/>
      <c r="L41" s="2193"/>
      <c r="M41" s="2193"/>
      <c r="N41" s="2194"/>
      <c r="O41" s="2129" t="s">
        <v>61</v>
      </c>
      <c r="P41" s="2130"/>
      <c r="Q41" s="2130"/>
      <c r="R41" s="2131"/>
      <c r="S41" s="2129" t="s">
        <v>958</v>
      </c>
      <c r="T41" s="2130"/>
      <c r="U41" s="2130"/>
      <c r="V41" s="2130"/>
      <c r="W41" s="2130"/>
      <c r="X41" s="2130"/>
      <c r="Y41" s="2131"/>
      <c r="Z41" s="2129" t="s">
        <v>949</v>
      </c>
      <c r="AA41" s="2130"/>
      <c r="AB41" s="2130"/>
      <c r="AC41" s="2130"/>
      <c r="AD41" s="2130"/>
      <c r="AE41" s="2130"/>
      <c r="AF41" s="2129" t="s">
        <v>950</v>
      </c>
      <c r="AG41" s="2130"/>
      <c r="AH41" s="2130"/>
      <c r="AI41" s="2130"/>
      <c r="AJ41" s="2130"/>
      <c r="AK41" s="2131"/>
      <c r="AL41" s="2130" t="s">
        <v>951</v>
      </c>
      <c r="AM41" s="2130"/>
      <c r="AN41" s="2130"/>
      <c r="AO41" s="2130"/>
      <c r="AP41" s="2131"/>
      <c r="AQ41" s="1077"/>
      <c r="AR41" s="2135" t="s">
        <v>960</v>
      </c>
      <c r="AS41" s="2136"/>
      <c r="AT41" s="2136"/>
      <c r="AU41" s="2136"/>
      <c r="AV41" s="2136"/>
      <c r="AW41" s="2136"/>
      <c r="AX41" s="2136"/>
      <c r="AY41" s="2136"/>
      <c r="AZ41" s="2137"/>
      <c r="BA41" s="2129"/>
      <c r="BB41" s="2130"/>
      <c r="BC41" s="2130"/>
      <c r="BD41" s="2130"/>
      <c r="BE41" s="2130"/>
      <c r="BF41" s="2130"/>
      <c r="BG41" s="2130"/>
      <c r="BH41" s="2130"/>
      <c r="BI41" s="2130"/>
      <c r="BJ41" s="2130"/>
      <c r="BK41" s="2131"/>
      <c r="BL41" s="1176"/>
      <c r="BM41" s="2135" t="s">
        <v>116</v>
      </c>
      <c r="BN41" s="2136"/>
      <c r="BO41" s="2136"/>
      <c r="BP41" s="2136"/>
      <c r="BQ41" s="2136"/>
      <c r="BR41" s="2136"/>
      <c r="BS41" s="2136"/>
      <c r="BT41" s="2136"/>
      <c r="BU41" s="2137"/>
      <c r="BV41" s="2129"/>
      <c r="BW41" s="2130"/>
      <c r="BX41" s="2130"/>
      <c r="BY41" s="2130"/>
      <c r="BZ41" s="2130"/>
      <c r="CA41" s="2130"/>
      <c r="CB41" s="2130"/>
      <c r="CC41" s="2130"/>
      <c r="CD41" s="2130"/>
      <c r="CE41" s="2130"/>
      <c r="CF41" s="2131"/>
    </row>
    <row r="42" spans="2:84" ht="13.5" customHeight="1">
      <c r="B42" s="1179"/>
      <c r="C42" s="2319"/>
      <c r="D42" s="2319"/>
      <c r="E42" s="2319"/>
      <c r="F42" s="2319"/>
      <c r="G42" s="2319"/>
      <c r="H42" s="1180"/>
      <c r="I42" s="2329"/>
      <c r="J42" s="2330"/>
      <c r="K42" s="2330"/>
      <c r="L42" s="2330"/>
      <c r="M42" s="2330"/>
      <c r="N42" s="2331"/>
      <c r="O42" s="2178"/>
      <c r="P42" s="2179"/>
      <c r="Q42" s="2179"/>
      <c r="R42" s="2191"/>
      <c r="S42" s="2178"/>
      <c r="T42" s="2179"/>
      <c r="U42" s="2179"/>
      <c r="V42" s="2179"/>
      <c r="W42" s="2179"/>
      <c r="X42" s="2179"/>
      <c r="Y42" s="2191"/>
      <c r="Z42" s="2178"/>
      <c r="AA42" s="2179"/>
      <c r="AB42" s="2179"/>
      <c r="AC42" s="2179"/>
      <c r="AD42" s="2179"/>
      <c r="AE42" s="2179"/>
      <c r="AF42" s="2178"/>
      <c r="AG42" s="2179"/>
      <c r="AH42" s="2179"/>
      <c r="AI42" s="2179"/>
      <c r="AJ42" s="2179"/>
      <c r="AK42" s="2191"/>
      <c r="AL42" s="2179"/>
      <c r="AM42" s="2179"/>
      <c r="AN42" s="2179"/>
      <c r="AO42" s="2179"/>
      <c r="AP42" s="2191"/>
      <c r="AQ42" s="1077"/>
      <c r="AR42" s="2138"/>
      <c r="AS42" s="2139"/>
      <c r="AT42" s="2139"/>
      <c r="AU42" s="2139"/>
      <c r="AV42" s="2139"/>
      <c r="AW42" s="2139"/>
      <c r="AX42" s="2139"/>
      <c r="AY42" s="2139"/>
      <c r="AZ42" s="2140"/>
      <c r="BA42" s="2132"/>
      <c r="BB42" s="2133"/>
      <c r="BC42" s="2133"/>
      <c r="BD42" s="2133"/>
      <c r="BE42" s="2133"/>
      <c r="BF42" s="2133"/>
      <c r="BG42" s="2133"/>
      <c r="BH42" s="2133"/>
      <c r="BI42" s="2133"/>
      <c r="BJ42" s="2133"/>
      <c r="BK42" s="2134"/>
      <c r="BL42" s="1176"/>
      <c r="BM42" s="2138"/>
      <c r="BN42" s="2139"/>
      <c r="BO42" s="2139"/>
      <c r="BP42" s="2139"/>
      <c r="BQ42" s="2139"/>
      <c r="BR42" s="2139"/>
      <c r="BS42" s="2139"/>
      <c r="BT42" s="2139"/>
      <c r="BU42" s="2140"/>
      <c r="BV42" s="2132"/>
      <c r="BW42" s="2133"/>
      <c r="BX42" s="2133"/>
      <c r="BY42" s="2133"/>
      <c r="BZ42" s="2133"/>
      <c r="CA42" s="2133"/>
      <c r="CB42" s="2133"/>
      <c r="CC42" s="2133"/>
      <c r="CD42" s="2133"/>
      <c r="CE42" s="2133"/>
      <c r="CF42" s="2134"/>
    </row>
    <row r="43" spans="2:84" ht="13.5" customHeight="1">
      <c r="B43" s="1179"/>
      <c r="C43" s="2319"/>
      <c r="D43" s="2319"/>
      <c r="E43" s="2319"/>
      <c r="F43" s="2319"/>
      <c r="G43" s="2319"/>
      <c r="H43" s="1180"/>
      <c r="I43" s="2329"/>
      <c r="J43" s="2330"/>
      <c r="K43" s="2330"/>
      <c r="L43" s="2330"/>
      <c r="M43" s="2330"/>
      <c r="N43" s="2331"/>
      <c r="O43" s="2332" t="s">
        <v>956</v>
      </c>
      <c r="P43" s="2333"/>
      <c r="Q43" s="2333"/>
      <c r="R43" s="2334"/>
      <c r="S43" s="2169"/>
      <c r="T43" s="2170"/>
      <c r="U43" s="2170"/>
      <c r="V43" s="2170"/>
      <c r="W43" s="2170"/>
      <c r="X43" s="2170"/>
      <c r="Y43" s="2227"/>
      <c r="Z43" s="2169"/>
      <c r="AA43" s="2170"/>
      <c r="AB43" s="2170"/>
      <c r="AC43" s="2170"/>
      <c r="AD43" s="2170"/>
      <c r="AE43" s="2170"/>
      <c r="AF43" s="2169"/>
      <c r="AG43" s="2170"/>
      <c r="AH43" s="2170"/>
      <c r="AI43" s="2170"/>
      <c r="AJ43" s="2170"/>
      <c r="AK43" s="2227"/>
      <c r="AL43" s="2170"/>
      <c r="AM43" s="2170"/>
      <c r="AN43" s="2170"/>
      <c r="AO43" s="2170"/>
      <c r="AP43" s="2227"/>
      <c r="AQ43" s="1077"/>
      <c r="AR43" s="1200"/>
      <c r="AS43" s="1196"/>
      <c r="AT43" s="2350" t="s">
        <v>961</v>
      </c>
      <c r="AU43" s="2351"/>
      <c r="AV43" s="2351"/>
      <c r="AW43" s="2351"/>
      <c r="AX43" s="2351"/>
      <c r="AY43" s="2351"/>
      <c r="AZ43" s="2352"/>
      <c r="BA43" s="2129"/>
      <c r="BB43" s="2130"/>
      <c r="BC43" s="2130"/>
      <c r="BD43" s="2130"/>
      <c r="BE43" s="2130"/>
      <c r="BF43" s="2130"/>
      <c r="BG43" s="2130"/>
      <c r="BH43" s="2130"/>
      <c r="BI43" s="2130"/>
      <c r="BJ43" s="2130"/>
      <c r="BK43" s="2131"/>
      <c r="BL43" s="1176"/>
      <c r="BM43" s="2135" t="s">
        <v>962</v>
      </c>
      <c r="BN43" s="2136"/>
      <c r="BO43" s="2136"/>
      <c r="BP43" s="2136"/>
      <c r="BQ43" s="2136"/>
      <c r="BR43" s="2136"/>
      <c r="BS43" s="2136"/>
      <c r="BT43" s="2136"/>
      <c r="BU43" s="2137"/>
      <c r="BV43" s="2129"/>
      <c r="BW43" s="2130"/>
      <c r="BX43" s="2130"/>
      <c r="BY43" s="2130"/>
      <c r="BZ43" s="2130"/>
      <c r="CA43" s="2130"/>
      <c r="CB43" s="2130"/>
      <c r="CC43" s="2130"/>
      <c r="CD43" s="2130"/>
      <c r="CE43" s="2130"/>
      <c r="CF43" s="2131"/>
    </row>
    <row r="44" spans="2:84" ht="13.5" customHeight="1">
      <c r="B44" s="1179"/>
      <c r="C44" s="2319"/>
      <c r="D44" s="2319"/>
      <c r="E44" s="2319"/>
      <c r="F44" s="2319"/>
      <c r="G44" s="2319"/>
      <c r="H44" s="1180"/>
      <c r="I44" s="2329"/>
      <c r="J44" s="2330"/>
      <c r="K44" s="2330"/>
      <c r="L44" s="2330"/>
      <c r="M44" s="2330"/>
      <c r="N44" s="2331"/>
      <c r="O44" s="2335"/>
      <c r="P44" s="2336"/>
      <c r="Q44" s="2336"/>
      <c r="R44" s="2337"/>
      <c r="S44" s="2171"/>
      <c r="T44" s="2172"/>
      <c r="U44" s="2172"/>
      <c r="V44" s="2172"/>
      <c r="W44" s="2172"/>
      <c r="X44" s="2172"/>
      <c r="Y44" s="2200"/>
      <c r="Z44" s="2171"/>
      <c r="AA44" s="2172"/>
      <c r="AB44" s="2172"/>
      <c r="AC44" s="2172"/>
      <c r="AD44" s="2172"/>
      <c r="AE44" s="2172"/>
      <c r="AF44" s="2171"/>
      <c r="AG44" s="2172"/>
      <c r="AH44" s="2172"/>
      <c r="AI44" s="2172"/>
      <c r="AJ44" s="2172"/>
      <c r="AK44" s="2200"/>
      <c r="AL44" s="2172"/>
      <c r="AM44" s="2172"/>
      <c r="AN44" s="2172"/>
      <c r="AO44" s="2172"/>
      <c r="AP44" s="2200"/>
      <c r="AQ44" s="1077"/>
      <c r="AR44" s="1200"/>
      <c r="AS44" s="1196"/>
      <c r="AT44" s="2353"/>
      <c r="AU44" s="2354"/>
      <c r="AV44" s="2354"/>
      <c r="AW44" s="2354"/>
      <c r="AX44" s="2354"/>
      <c r="AY44" s="2354"/>
      <c r="AZ44" s="2355"/>
      <c r="BA44" s="2132"/>
      <c r="BB44" s="2133"/>
      <c r="BC44" s="2133"/>
      <c r="BD44" s="2133"/>
      <c r="BE44" s="2133"/>
      <c r="BF44" s="2133"/>
      <c r="BG44" s="2133"/>
      <c r="BH44" s="2133"/>
      <c r="BI44" s="2133"/>
      <c r="BJ44" s="2133"/>
      <c r="BK44" s="2134"/>
      <c r="BL44" s="1176"/>
      <c r="BM44" s="2138"/>
      <c r="BN44" s="2139"/>
      <c r="BO44" s="2139"/>
      <c r="BP44" s="2139"/>
      <c r="BQ44" s="2139"/>
      <c r="BR44" s="2139"/>
      <c r="BS44" s="2139"/>
      <c r="BT44" s="2139"/>
      <c r="BU44" s="2140"/>
      <c r="BV44" s="2132"/>
      <c r="BW44" s="2133"/>
      <c r="BX44" s="2133"/>
      <c r="BY44" s="2133"/>
      <c r="BZ44" s="2133"/>
      <c r="CA44" s="2133"/>
      <c r="CB44" s="2133"/>
      <c r="CC44" s="2133"/>
      <c r="CD44" s="2133"/>
      <c r="CE44" s="2133"/>
      <c r="CF44" s="2134"/>
    </row>
    <row r="45" spans="2:84" ht="13.5" customHeight="1">
      <c r="B45" s="1179"/>
      <c r="C45" s="2319"/>
      <c r="D45" s="2319"/>
      <c r="E45" s="2319"/>
      <c r="F45" s="2319"/>
      <c r="G45" s="2319"/>
      <c r="H45" s="1180"/>
      <c r="I45" s="2329"/>
      <c r="J45" s="2330"/>
      <c r="K45" s="2330"/>
      <c r="L45" s="2330"/>
      <c r="M45" s="2330"/>
      <c r="N45" s="2331"/>
      <c r="O45" s="2332" t="s">
        <v>959</v>
      </c>
      <c r="P45" s="2333"/>
      <c r="Q45" s="2333"/>
      <c r="R45" s="2334"/>
      <c r="S45" s="2169"/>
      <c r="T45" s="2170"/>
      <c r="U45" s="2170"/>
      <c r="V45" s="2170"/>
      <c r="W45" s="2170"/>
      <c r="X45" s="2170"/>
      <c r="Y45" s="2227"/>
      <c r="Z45" s="2169"/>
      <c r="AA45" s="2170"/>
      <c r="AB45" s="2170"/>
      <c r="AC45" s="2170"/>
      <c r="AD45" s="2170"/>
      <c r="AE45" s="2170"/>
      <c r="AF45" s="2169"/>
      <c r="AG45" s="2170"/>
      <c r="AH45" s="2170"/>
      <c r="AI45" s="2170"/>
      <c r="AJ45" s="2170"/>
      <c r="AK45" s="2227"/>
      <c r="AL45" s="2170"/>
      <c r="AM45" s="2170"/>
      <c r="AN45" s="2170"/>
      <c r="AO45" s="2170"/>
      <c r="AP45" s="2227"/>
      <c r="AQ45" s="1077"/>
      <c r="AR45" s="2356" t="s">
        <v>115</v>
      </c>
      <c r="AS45" s="2357"/>
      <c r="AT45" s="2357"/>
      <c r="AU45" s="2357"/>
      <c r="AV45" s="2357"/>
      <c r="AW45" s="2357"/>
      <c r="AX45" s="2357"/>
      <c r="AY45" s="2357"/>
      <c r="AZ45" s="2358"/>
      <c r="BA45" s="2362" t="s">
        <v>963</v>
      </c>
      <c r="BB45" s="2363"/>
      <c r="BC45" s="2363"/>
      <c r="BD45" s="2363"/>
      <c r="BE45" s="2363"/>
      <c r="BF45" s="2363"/>
      <c r="BG45" s="2363"/>
      <c r="BH45" s="2363"/>
      <c r="BI45" s="2363"/>
      <c r="BJ45" s="2363"/>
      <c r="BK45" s="2364"/>
      <c r="BL45" s="1176"/>
      <c r="BM45" s="2135" t="s">
        <v>964</v>
      </c>
      <c r="BN45" s="2136"/>
      <c r="BO45" s="2136"/>
      <c r="BP45" s="2136"/>
      <c r="BQ45" s="2136"/>
      <c r="BR45" s="2136"/>
      <c r="BS45" s="2136"/>
      <c r="BT45" s="2136"/>
      <c r="BU45" s="2137"/>
      <c r="BV45" s="2129"/>
      <c r="BW45" s="2130"/>
      <c r="BX45" s="2130"/>
      <c r="BY45" s="2130"/>
      <c r="BZ45" s="2130"/>
      <c r="CA45" s="2130"/>
      <c r="CB45" s="2130"/>
      <c r="CC45" s="2130"/>
      <c r="CD45" s="2130"/>
      <c r="CE45" s="2130"/>
      <c r="CF45" s="2131"/>
    </row>
    <row r="46" spans="2:84" ht="13.5" customHeight="1">
      <c r="B46" s="1181"/>
      <c r="C46" s="2181"/>
      <c r="D46" s="2181"/>
      <c r="E46" s="2181"/>
      <c r="F46" s="2181"/>
      <c r="G46" s="2181"/>
      <c r="H46" s="1182"/>
      <c r="I46" s="2195"/>
      <c r="J46" s="2196"/>
      <c r="K46" s="2196"/>
      <c r="L46" s="2196"/>
      <c r="M46" s="2196"/>
      <c r="N46" s="2197"/>
      <c r="O46" s="2335"/>
      <c r="P46" s="2336"/>
      <c r="Q46" s="2336"/>
      <c r="R46" s="2337"/>
      <c r="S46" s="2171"/>
      <c r="T46" s="2172"/>
      <c r="U46" s="2172"/>
      <c r="V46" s="2172"/>
      <c r="W46" s="2172"/>
      <c r="X46" s="2172"/>
      <c r="Y46" s="2200"/>
      <c r="Z46" s="2171"/>
      <c r="AA46" s="2172"/>
      <c r="AB46" s="2172"/>
      <c r="AC46" s="2172"/>
      <c r="AD46" s="2172"/>
      <c r="AE46" s="2172"/>
      <c r="AF46" s="2171"/>
      <c r="AG46" s="2172"/>
      <c r="AH46" s="2172"/>
      <c r="AI46" s="2172"/>
      <c r="AJ46" s="2172"/>
      <c r="AK46" s="2200"/>
      <c r="AL46" s="2172"/>
      <c r="AM46" s="2172"/>
      <c r="AN46" s="2172"/>
      <c r="AO46" s="2172"/>
      <c r="AP46" s="2200"/>
      <c r="AQ46" s="1077"/>
      <c r="AR46" s="2359"/>
      <c r="AS46" s="2360"/>
      <c r="AT46" s="2360"/>
      <c r="AU46" s="2360"/>
      <c r="AV46" s="2360"/>
      <c r="AW46" s="2360"/>
      <c r="AX46" s="2360"/>
      <c r="AY46" s="2360"/>
      <c r="AZ46" s="2361"/>
      <c r="BA46" s="2365"/>
      <c r="BB46" s="2366"/>
      <c r="BC46" s="2366"/>
      <c r="BD46" s="2366"/>
      <c r="BE46" s="2366"/>
      <c r="BF46" s="2366"/>
      <c r="BG46" s="2366"/>
      <c r="BH46" s="2366"/>
      <c r="BI46" s="2366"/>
      <c r="BJ46" s="2366"/>
      <c r="BK46" s="2367"/>
      <c r="BL46" s="1176"/>
      <c r="BM46" s="2138"/>
      <c r="BN46" s="2139"/>
      <c r="BO46" s="2139"/>
      <c r="BP46" s="2139"/>
      <c r="BQ46" s="2139"/>
      <c r="BR46" s="2139"/>
      <c r="BS46" s="2139"/>
      <c r="BT46" s="2139"/>
      <c r="BU46" s="2140"/>
      <c r="BV46" s="2132"/>
      <c r="BW46" s="2133"/>
      <c r="BX46" s="2133"/>
      <c r="BY46" s="2133"/>
      <c r="BZ46" s="2133"/>
      <c r="CA46" s="2133"/>
      <c r="CB46" s="2133"/>
      <c r="CC46" s="2133"/>
      <c r="CD46" s="2133"/>
      <c r="CE46" s="2133"/>
      <c r="CF46" s="2134"/>
    </row>
    <row r="47" spans="2:84" ht="13.5" customHeight="1">
      <c r="B47" s="1176"/>
      <c r="C47" s="1176"/>
      <c r="D47" s="117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077"/>
      <c r="AR47" s="1200"/>
      <c r="AS47" s="1196"/>
      <c r="AT47" s="2135" t="s">
        <v>965</v>
      </c>
      <c r="AU47" s="2136"/>
      <c r="AV47" s="2136"/>
      <c r="AW47" s="2136"/>
      <c r="AX47" s="2136"/>
      <c r="AY47" s="2136"/>
      <c r="AZ47" s="2137"/>
      <c r="BA47" s="2129"/>
      <c r="BB47" s="2130"/>
      <c r="BC47" s="2130"/>
      <c r="BD47" s="2130"/>
      <c r="BE47" s="2130"/>
      <c r="BF47" s="2130"/>
      <c r="BG47" s="2130"/>
      <c r="BH47" s="2130"/>
      <c r="BI47" s="2130"/>
      <c r="BJ47" s="2130"/>
      <c r="BK47" s="2131"/>
      <c r="BL47" s="1176"/>
      <c r="BM47" s="2135" t="s">
        <v>966</v>
      </c>
      <c r="BN47" s="2136"/>
      <c r="BO47" s="2136"/>
      <c r="BP47" s="2136"/>
      <c r="BQ47" s="2136"/>
      <c r="BR47" s="2136"/>
      <c r="BS47" s="2136"/>
      <c r="BT47" s="2136"/>
      <c r="BU47" s="2137"/>
      <c r="BV47" s="2129"/>
      <c r="BW47" s="2130"/>
      <c r="BX47" s="2130"/>
      <c r="BY47" s="2130"/>
      <c r="BZ47" s="2130"/>
      <c r="CA47" s="2130"/>
      <c r="CB47" s="2130"/>
      <c r="CC47" s="2130"/>
      <c r="CD47" s="2130"/>
      <c r="CE47" s="2130"/>
      <c r="CF47" s="2131"/>
    </row>
    <row r="48" spans="2:84" ht="13.5" customHeight="1">
      <c r="B48" s="1177"/>
      <c r="C48" s="2212" t="s">
        <v>967</v>
      </c>
      <c r="D48" s="2212"/>
      <c r="E48" s="2212"/>
      <c r="F48" s="2212"/>
      <c r="G48" s="2212"/>
      <c r="H48" s="1178"/>
      <c r="I48" s="2206"/>
      <c r="J48" s="2156"/>
      <c r="K48" s="2156"/>
      <c r="L48" s="2156"/>
      <c r="M48" s="2156"/>
      <c r="N48" s="2156"/>
      <c r="O48" s="2156"/>
      <c r="P48" s="2156"/>
      <c r="Q48" s="2156"/>
      <c r="R48" s="2156"/>
      <c r="S48" s="2156"/>
      <c r="T48" s="2156"/>
      <c r="U48" s="2156"/>
      <c r="V48" s="2157"/>
      <c r="W48" s="1177"/>
      <c r="X48" s="2294" t="s">
        <v>968</v>
      </c>
      <c r="Y48" s="2294"/>
      <c r="Z48" s="2294"/>
      <c r="AA48" s="2294"/>
      <c r="AB48" s="2294"/>
      <c r="AC48" s="1178"/>
      <c r="AD48" s="2206"/>
      <c r="AE48" s="2156"/>
      <c r="AF48" s="2156"/>
      <c r="AG48" s="2156"/>
      <c r="AH48" s="2156"/>
      <c r="AI48" s="2156"/>
      <c r="AJ48" s="2156"/>
      <c r="AK48" s="2156"/>
      <c r="AL48" s="2156"/>
      <c r="AM48" s="2156"/>
      <c r="AN48" s="2156"/>
      <c r="AO48" s="2156"/>
      <c r="AP48" s="2157"/>
      <c r="AQ48" s="1077"/>
      <c r="AR48" s="1199"/>
      <c r="AS48" s="1201"/>
      <c r="AT48" s="2368"/>
      <c r="AU48" s="2369"/>
      <c r="AV48" s="2369"/>
      <c r="AW48" s="2369"/>
      <c r="AX48" s="2369"/>
      <c r="AY48" s="2369"/>
      <c r="AZ48" s="2370"/>
      <c r="BA48" s="2178"/>
      <c r="BB48" s="2179"/>
      <c r="BC48" s="2179"/>
      <c r="BD48" s="2179"/>
      <c r="BE48" s="2179"/>
      <c r="BF48" s="2179"/>
      <c r="BG48" s="2179"/>
      <c r="BH48" s="2179"/>
      <c r="BI48" s="2179"/>
      <c r="BJ48" s="2179"/>
      <c r="BK48" s="2191"/>
      <c r="BL48" s="1176"/>
      <c r="BM48" s="2138"/>
      <c r="BN48" s="2139"/>
      <c r="BO48" s="2139"/>
      <c r="BP48" s="2139"/>
      <c r="BQ48" s="2139"/>
      <c r="BR48" s="2139"/>
      <c r="BS48" s="2139"/>
      <c r="BT48" s="2139"/>
      <c r="BU48" s="2140"/>
      <c r="BV48" s="2132"/>
      <c r="BW48" s="2133"/>
      <c r="BX48" s="2133"/>
      <c r="BY48" s="2133"/>
      <c r="BZ48" s="2133"/>
      <c r="CA48" s="2133"/>
      <c r="CB48" s="2133"/>
      <c r="CC48" s="2133"/>
      <c r="CD48" s="2133"/>
      <c r="CE48" s="2133"/>
      <c r="CF48" s="2134"/>
    </row>
    <row r="49" spans="2:84" ht="13.5" customHeight="1">
      <c r="B49" s="1181"/>
      <c r="C49" s="2215"/>
      <c r="D49" s="2215"/>
      <c r="E49" s="2215"/>
      <c r="F49" s="2215"/>
      <c r="G49" s="2215"/>
      <c r="H49" s="1182"/>
      <c r="I49" s="2158"/>
      <c r="J49" s="2146"/>
      <c r="K49" s="2146"/>
      <c r="L49" s="2146"/>
      <c r="M49" s="2146"/>
      <c r="N49" s="2146"/>
      <c r="O49" s="2146"/>
      <c r="P49" s="2146"/>
      <c r="Q49" s="2146"/>
      <c r="R49" s="2146"/>
      <c r="S49" s="2146"/>
      <c r="T49" s="2146"/>
      <c r="U49" s="2146"/>
      <c r="V49" s="2147"/>
      <c r="W49" s="1181"/>
      <c r="X49" s="2295"/>
      <c r="Y49" s="2295"/>
      <c r="Z49" s="2295"/>
      <c r="AA49" s="2295"/>
      <c r="AB49" s="2295"/>
      <c r="AC49" s="1182"/>
      <c r="AD49" s="2158"/>
      <c r="AE49" s="2146"/>
      <c r="AF49" s="2146"/>
      <c r="AG49" s="2146"/>
      <c r="AH49" s="2146"/>
      <c r="AI49" s="2146"/>
      <c r="AJ49" s="2146"/>
      <c r="AK49" s="2146"/>
      <c r="AL49" s="2146"/>
      <c r="AM49" s="2146"/>
      <c r="AN49" s="2146"/>
      <c r="AO49" s="2146"/>
      <c r="AP49" s="2147"/>
      <c r="AQ49" s="1077"/>
      <c r="AR49" s="1176"/>
      <c r="AS49" s="1176"/>
      <c r="AT49" s="1176"/>
      <c r="AU49" s="1176"/>
      <c r="AV49" s="1176"/>
      <c r="AW49" s="1176"/>
      <c r="AX49" s="1176"/>
      <c r="AY49" s="1176"/>
      <c r="AZ49" s="1176"/>
      <c r="BA49" s="1176"/>
      <c r="BB49" s="1176"/>
      <c r="BC49" s="1176"/>
      <c r="BD49" s="1176"/>
      <c r="BE49" s="1176"/>
      <c r="BF49" s="1176"/>
      <c r="BG49" s="1176"/>
      <c r="BH49" s="1176"/>
      <c r="BI49" s="1176"/>
      <c r="BJ49" s="1176"/>
      <c r="BK49" s="1176"/>
      <c r="BL49" s="1176"/>
      <c r="BM49" s="1200"/>
      <c r="BN49" s="1196"/>
      <c r="BO49" s="2135" t="s">
        <v>965</v>
      </c>
      <c r="BP49" s="2136"/>
      <c r="BQ49" s="2136"/>
      <c r="BR49" s="2136"/>
      <c r="BS49" s="2136"/>
      <c r="BT49" s="2136"/>
      <c r="BU49" s="2137"/>
      <c r="BV49" s="2129"/>
      <c r="BW49" s="2130"/>
      <c r="BX49" s="2130"/>
      <c r="BY49" s="2130"/>
      <c r="BZ49" s="2130"/>
      <c r="CA49" s="2130"/>
      <c r="CB49" s="2130"/>
      <c r="CC49" s="2130"/>
      <c r="CD49" s="2130"/>
      <c r="CE49" s="2130"/>
      <c r="CF49" s="2131"/>
    </row>
    <row r="50" spans="2:84" ht="13.5" customHeight="1">
      <c r="B50" s="1196"/>
      <c r="C50" s="1197"/>
      <c r="D50" s="1197"/>
      <c r="E50" s="1197"/>
      <c r="F50" s="1197"/>
      <c r="G50" s="1197"/>
      <c r="H50" s="1196"/>
      <c r="I50" s="1196"/>
      <c r="J50" s="1196"/>
      <c r="K50" s="1196"/>
      <c r="L50" s="1196"/>
      <c r="M50" s="1196"/>
      <c r="N50" s="1196"/>
      <c r="O50" s="1196"/>
      <c r="P50" s="1196"/>
      <c r="Q50" s="1196"/>
      <c r="R50" s="1196"/>
      <c r="S50" s="1196"/>
      <c r="T50" s="1196"/>
      <c r="U50" s="1196"/>
      <c r="V50" s="1196"/>
      <c r="W50" s="1196"/>
      <c r="X50" s="1198"/>
      <c r="Y50" s="1198"/>
      <c r="Z50" s="1198"/>
      <c r="AA50" s="1198"/>
      <c r="AB50" s="1198"/>
      <c r="AC50" s="1196"/>
      <c r="AD50" s="1196"/>
      <c r="AE50" s="1196"/>
      <c r="AF50" s="1196"/>
      <c r="AG50" s="1196"/>
      <c r="AH50" s="1196"/>
      <c r="AI50" s="1196"/>
      <c r="AJ50" s="1196"/>
      <c r="AK50" s="1196"/>
      <c r="AL50" s="1196"/>
      <c r="AM50" s="1196"/>
      <c r="AN50" s="1196"/>
      <c r="AO50" s="1196"/>
      <c r="AP50" s="1196"/>
      <c r="AQ50" s="1077"/>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200"/>
      <c r="BN50" s="1196"/>
      <c r="BO50" s="2138"/>
      <c r="BP50" s="2139"/>
      <c r="BQ50" s="2139"/>
      <c r="BR50" s="2139"/>
      <c r="BS50" s="2139"/>
      <c r="BT50" s="2139"/>
      <c r="BU50" s="2140"/>
      <c r="BV50" s="2132"/>
      <c r="BW50" s="2133"/>
      <c r="BX50" s="2133"/>
      <c r="BY50" s="2133"/>
      <c r="BZ50" s="2133"/>
      <c r="CA50" s="2133"/>
      <c r="CB50" s="2133"/>
      <c r="CC50" s="2133"/>
      <c r="CD50" s="2133"/>
      <c r="CE50" s="2133"/>
      <c r="CF50" s="2134"/>
    </row>
    <row r="51" spans="2:84" ht="13.5" customHeight="1">
      <c r="B51" s="1177"/>
      <c r="C51" s="2212" t="s">
        <v>969</v>
      </c>
      <c r="D51" s="2189"/>
      <c r="E51" s="2189"/>
      <c r="F51" s="2189"/>
      <c r="G51" s="2189"/>
      <c r="H51" s="1178"/>
      <c r="I51" s="2192"/>
      <c r="J51" s="2193"/>
      <c r="K51" s="2193"/>
      <c r="L51" s="2193"/>
      <c r="M51" s="2193"/>
      <c r="N51" s="2193"/>
      <c r="O51" s="2193"/>
      <c r="P51" s="2193"/>
      <c r="Q51" s="2193"/>
      <c r="R51" s="2193"/>
      <c r="S51" s="2193"/>
      <c r="T51" s="2193"/>
      <c r="U51" s="2193"/>
      <c r="V51" s="2194"/>
      <c r="W51" s="1177"/>
      <c r="X51" s="2294" t="s">
        <v>968</v>
      </c>
      <c r="Y51" s="2294"/>
      <c r="Z51" s="2294"/>
      <c r="AA51" s="2294"/>
      <c r="AB51" s="2294"/>
      <c r="AC51" s="1178"/>
      <c r="AD51" s="2192"/>
      <c r="AE51" s="2193"/>
      <c r="AF51" s="2193"/>
      <c r="AG51" s="2193"/>
      <c r="AH51" s="2193"/>
      <c r="AI51" s="2193"/>
      <c r="AJ51" s="2193"/>
      <c r="AK51" s="2193"/>
      <c r="AL51" s="2193"/>
      <c r="AM51" s="2193"/>
      <c r="AN51" s="2193"/>
      <c r="AO51" s="2193"/>
      <c r="AP51" s="2194"/>
      <c r="AQ51" s="1077"/>
      <c r="AR51" s="1176"/>
      <c r="AS51" s="1176"/>
      <c r="AT51" s="1176"/>
      <c r="AU51" s="1176"/>
      <c r="AV51" s="1176"/>
      <c r="AW51" s="1176"/>
      <c r="AX51" s="1176"/>
      <c r="AY51" s="1176"/>
      <c r="AZ51" s="1176"/>
      <c r="BA51" s="1176"/>
      <c r="BB51" s="1176"/>
      <c r="BC51" s="1176"/>
      <c r="BD51" s="1176"/>
      <c r="BE51" s="1176"/>
      <c r="BF51" s="1176"/>
      <c r="BG51" s="1176"/>
      <c r="BH51" s="1176"/>
      <c r="BI51" s="1176"/>
      <c r="BJ51" s="1176"/>
      <c r="BK51" s="1176"/>
      <c r="BL51" s="1176"/>
      <c r="BM51" s="1200"/>
      <c r="BN51" s="1196"/>
      <c r="BO51" s="2129" t="s">
        <v>970</v>
      </c>
      <c r="BP51" s="2130"/>
      <c r="BQ51" s="2130"/>
      <c r="BR51" s="2130"/>
      <c r="BS51" s="2130"/>
      <c r="BT51" s="2130"/>
      <c r="BU51" s="2131"/>
      <c r="BV51" s="2129"/>
      <c r="BW51" s="2130"/>
      <c r="BX51" s="2130"/>
      <c r="BY51" s="2130"/>
      <c r="BZ51" s="2130"/>
      <c r="CA51" s="2130"/>
      <c r="CB51" s="2130"/>
      <c r="CC51" s="2130"/>
      <c r="CD51" s="2130"/>
      <c r="CE51" s="2130"/>
      <c r="CF51" s="2131"/>
    </row>
    <row r="52" spans="2:84" ht="13.5" customHeight="1">
      <c r="B52" s="1199"/>
      <c r="C52" s="2190"/>
      <c r="D52" s="2190"/>
      <c r="E52" s="2190"/>
      <c r="F52" s="2190"/>
      <c r="G52" s="2190"/>
      <c r="H52" s="1182"/>
      <c r="I52" s="2195"/>
      <c r="J52" s="2196"/>
      <c r="K52" s="2196"/>
      <c r="L52" s="2196"/>
      <c r="M52" s="2196"/>
      <c r="N52" s="2196"/>
      <c r="O52" s="2196"/>
      <c r="P52" s="2196"/>
      <c r="Q52" s="2196"/>
      <c r="R52" s="2196"/>
      <c r="S52" s="2196"/>
      <c r="T52" s="2196"/>
      <c r="U52" s="2196"/>
      <c r="V52" s="2197"/>
      <c r="W52" s="1199"/>
      <c r="X52" s="2295"/>
      <c r="Y52" s="2295"/>
      <c r="Z52" s="2295"/>
      <c r="AA52" s="2295"/>
      <c r="AB52" s="2295"/>
      <c r="AC52" s="1182"/>
      <c r="AD52" s="2195"/>
      <c r="AE52" s="2196"/>
      <c r="AF52" s="2196"/>
      <c r="AG52" s="2196"/>
      <c r="AH52" s="2196"/>
      <c r="AI52" s="2196"/>
      <c r="AJ52" s="2196"/>
      <c r="AK52" s="2196"/>
      <c r="AL52" s="2196"/>
      <c r="AM52" s="2196"/>
      <c r="AN52" s="2196"/>
      <c r="AO52" s="2196"/>
      <c r="AP52" s="2197"/>
      <c r="AQ52" s="1077"/>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99"/>
      <c r="BN52" s="1201"/>
      <c r="BO52" s="2178"/>
      <c r="BP52" s="2179"/>
      <c r="BQ52" s="2179"/>
      <c r="BR52" s="2179"/>
      <c r="BS52" s="2179"/>
      <c r="BT52" s="2179"/>
      <c r="BU52" s="2191"/>
      <c r="BV52" s="2178"/>
      <c r="BW52" s="2179"/>
      <c r="BX52" s="2179"/>
      <c r="BY52" s="2179"/>
      <c r="BZ52" s="2179"/>
      <c r="CA52" s="2179"/>
      <c r="CB52" s="2179"/>
      <c r="CC52" s="2179"/>
      <c r="CD52" s="2179"/>
      <c r="CE52" s="2179"/>
      <c r="CF52" s="2191"/>
    </row>
    <row r="53" spans="2:84" ht="13.5" customHeight="1">
      <c r="B53" s="1177"/>
      <c r="C53" s="2212" t="s">
        <v>971</v>
      </c>
      <c r="D53" s="2212"/>
      <c r="E53" s="2212"/>
      <c r="F53" s="2212"/>
      <c r="G53" s="2212"/>
      <c r="H53" s="1178"/>
      <c r="I53" s="2322">
        <f>入力シート!D25</f>
        <v>0</v>
      </c>
      <c r="J53" s="2323"/>
      <c r="K53" s="2323"/>
      <c r="L53" s="2323"/>
      <c r="M53" s="2323"/>
      <c r="N53" s="2323"/>
      <c r="O53" s="2323"/>
      <c r="P53" s="2323"/>
      <c r="Q53" s="2323"/>
      <c r="R53" s="2323"/>
      <c r="S53" s="2323"/>
      <c r="T53" s="2323"/>
      <c r="U53" s="2323"/>
      <c r="V53" s="2324"/>
      <c r="W53" s="1177"/>
      <c r="X53" s="2294" t="s">
        <v>968</v>
      </c>
      <c r="Y53" s="2294"/>
      <c r="Z53" s="2294"/>
      <c r="AA53" s="2294"/>
      <c r="AB53" s="2294"/>
      <c r="AC53" s="1178"/>
      <c r="AD53" s="2206"/>
      <c r="AE53" s="2156"/>
      <c r="AF53" s="2156"/>
      <c r="AG53" s="2156"/>
      <c r="AH53" s="2156"/>
      <c r="AI53" s="2156"/>
      <c r="AJ53" s="2156"/>
      <c r="AK53" s="2156"/>
      <c r="AL53" s="2156"/>
      <c r="AM53" s="2156"/>
      <c r="AN53" s="2156"/>
      <c r="AO53" s="2156"/>
      <c r="AP53" s="2157"/>
      <c r="AQ53" s="1077"/>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row>
    <row r="54" spans="2:84" ht="13.5" customHeight="1">
      <c r="B54" s="1181"/>
      <c r="C54" s="2215"/>
      <c r="D54" s="2215"/>
      <c r="E54" s="2215"/>
      <c r="F54" s="2215"/>
      <c r="G54" s="2215"/>
      <c r="H54" s="1182"/>
      <c r="I54" s="2325"/>
      <c r="J54" s="2326"/>
      <c r="K54" s="2326"/>
      <c r="L54" s="2326"/>
      <c r="M54" s="2326"/>
      <c r="N54" s="2326"/>
      <c r="O54" s="2326"/>
      <c r="P54" s="2326"/>
      <c r="Q54" s="2326"/>
      <c r="R54" s="2326"/>
      <c r="S54" s="2326"/>
      <c r="T54" s="2326"/>
      <c r="U54" s="2326"/>
      <c r="V54" s="2327"/>
      <c r="W54" s="1181"/>
      <c r="X54" s="2295"/>
      <c r="Y54" s="2295"/>
      <c r="Z54" s="2295"/>
      <c r="AA54" s="2295"/>
      <c r="AB54" s="2295"/>
      <c r="AC54" s="1182"/>
      <c r="AD54" s="2158"/>
      <c r="AE54" s="2146"/>
      <c r="AF54" s="2146"/>
      <c r="AG54" s="2146"/>
      <c r="AH54" s="2146"/>
      <c r="AI54" s="2146"/>
      <c r="AJ54" s="2146"/>
      <c r="AK54" s="2146"/>
      <c r="AL54" s="2146"/>
      <c r="AM54" s="2146"/>
      <c r="AN54" s="2146"/>
      <c r="AO54" s="2146"/>
      <c r="AP54" s="2147"/>
      <c r="AQ54" s="1077"/>
      <c r="AR54" s="2148" t="s">
        <v>1577</v>
      </c>
      <c r="AS54" s="2148"/>
      <c r="AT54" s="2148"/>
      <c r="AU54" s="2148"/>
      <c r="AV54" s="2148"/>
      <c r="AW54" s="2148"/>
      <c r="AX54" s="2148"/>
      <c r="AY54" s="2148"/>
      <c r="AZ54" s="2149" t="s">
        <v>1572</v>
      </c>
      <c r="BA54" s="2149"/>
      <c r="BB54" s="2149"/>
      <c r="BC54" s="2149"/>
      <c r="BD54" s="2149"/>
      <c r="BE54" s="2149"/>
      <c r="BF54" s="2148" t="s">
        <v>1576</v>
      </c>
      <c r="BG54" s="2148"/>
      <c r="BH54" s="2148"/>
      <c r="BI54" s="2148"/>
      <c r="BJ54" s="2148"/>
      <c r="BK54" s="2148"/>
      <c r="BL54" s="2148"/>
      <c r="BM54" s="2385" t="s">
        <v>1573</v>
      </c>
      <c r="BN54" s="2385"/>
      <c r="BO54" s="2385"/>
      <c r="BP54" s="2385"/>
      <c r="BQ54" s="2385"/>
      <c r="BR54" s="2385"/>
      <c r="BS54" s="2385"/>
      <c r="BT54" s="2148" t="s">
        <v>1575</v>
      </c>
      <c r="BU54" s="2386"/>
      <c r="BV54" s="2386"/>
      <c r="BW54" s="2386"/>
      <c r="BX54" s="2386"/>
      <c r="BY54" s="2386"/>
      <c r="BZ54" s="2386"/>
      <c r="CA54" s="2385" t="s">
        <v>1574</v>
      </c>
      <c r="CB54" s="2385"/>
      <c r="CC54" s="2385"/>
      <c r="CD54" s="2385"/>
      <c r="CE54" s="2385"/>
      <c r="CF54" s="2385"/>
    </row>
    <row r="55" spans="2:84" ht="13.5" customHeight="1">
      <c r="B55" s="1177"/>
      <c r="C55" s="2320" t="s">
        <v>1416</v>
      </c>
      <c r="D55" s="2320"/>
      <c r="E55" s="2320"/>
      <c r="F55" s="2320"/>
      <c r="G55" s="2320"/>
      <c r="H55" s="1178"/>
      <c r="I55" s="2299" t="s">
        <v>1456</v>
      </c>
      <c r="J55" s="2159"/>
      <c r="K55" s="2159"/>
      <c r="L55" s="2230">
        <f>入力シート!D26</f>
        <v>0</v>
      </c>
      <c r="M55" s="2230"/>
      <c r="N55" s="2230"/>
      <c r="O55" s="2230"/>
      <c r="P55" s="2230"/>
      <c r="Q55" s="2230"/>
      <c r="R55" s="2230"/>
      <c r="S55" s="2230"/>
      <c r="T55" s="2230"/>
      <c r="U55" s="2230"/>
      <c r="V55" s="2247"/>
      <c r="W55" s="1177"/>
      <c r="X55" s="2296" t="s">
        <v>965</v>
      </c>
      <c r="Y55" s="2296"/>
      <c r="Z55" s="2296"/>
      <c r="AA55" s="2296"/>
      <c r="AB55" s="2296"/>
      <c r="AC55" s="1178"/>
      <c r="AD55" s="2192"/>
      <c r="AE55" s="2193"/>
      <c r="AF55" s="2193"/>
      <c r="AG55" s="2193"/>
      <c r="AH55" s="2193"/>
      <c r="AI55" s="2193"/>
      <c r="AJ55" s="2193"/>
      <c r="AK55" s="2193"/>
      <c r="AL55" s="2193"/>
      <c r="AM55" s="2193"/>
      <c r="AN55" s="2193"/>
      <c r="AO55" s="2193"/>
      <c r="AP55" s="2194"/>
      <c r="AQ55" s="1077"/>
      <c r="AR55" s="2148"/>
      <c r="AS55" s="2148"/>
      <c r="AT55" s="2148"/>
      <c r="AU55" s="2148"/>
      <c r="AV55" s="2148"/>
      <c r="AW55" s="2148"/>
      <c r="AX55" s="2148"/>
      <c r="AY55" s="2148"/>
      <c r="AZ55" s="2149"/>
      <c r="BA55" s="2149"/>
      <c r="BB55" s="2149"/>
      <c r="BC55" s="2149"/>
      <c r="BD55" s="2149"/>
      <c r="BE55" s="2149"/>
      <c r="BF55" s="2148"/>
      <c r="BG55" s="2148"/>
      <c r="BH55" s="2148"/>
      <c r="BI55" s="2148"/>
      <c r="BJ55" s="2148"/>
      <c r="BK55" s="2148"/>
      <c r="BL55" s="2148"/>
      <c r="BM55" s="2385"/>
      <c r="BN55" s="2385"/>
      <c r="BO55" s="2385"/>
      <c r="BP55" s="2385"/>
      <c r="BQ55" s="2385"/>
      <c r="BR55" s="2385"/>
      <c r="BS55" s="2385"/>
      <c r="BT55" s="2386"/>
      <c r="BU55" s="2386"/>
      <c r="BV55" s="2386"/>
      <c r="BW55" s="2386"/>
      <c r="BX55" s="2386"/>
      <c r="BY55" s="2386"/>
      <c r="BZ55" s="2386"/>
      <c r="CA55" s="2385"/>
      <c r="CB55" s="2385"/>
      <c r="CC55" s="2385"/>
      <c r="CD55" s="2385"/>
      <c r="CE55" s="2385"/>
      <c r="CF55" s="2385"/>
    </row>
    <row r="56" spans="2:84" ht="13.5" customHeight="1">
      <c r="B56" s="1181"/>
      <c r="C56" s="2321"/>
      <c r="D56" s="2321"/>
      <c r="E56" s="2321"/>
      <c r="F56" s="2321"/>
      <c r="G56" s="2321"/>
      <c r="H56" s="1182"/>
      <c r="I56" s="2300" t="s">
        <v>1455</v>
      </c>
      <c r="J56" s="2161"/>
      <c r="K56" s="2161"/>
      <c r="L56" s="2234"/>
      <c r="M56" s="2234"/>
      <c r="N56" s="2234"/>
      <c r="O56" s="2234"/>
      <c r="P56" s="2234"/>
      <c r="Q56" s="2234"/>
      <c r="R56" s="2234"/>
      <c r="S56" s="2234"/>
      <c r="T56" s="2234"/>
      <c r="U56" s="2234"/>
      <c r="V56" s="2248"/>
      <c r="W56" s="1181"/>
      <c r="X56" s="2297"/>
      <c r="Y56" s="2297"/>
      <c r="Z56" s="2297"/>
      <c r="AA56" s="2297"/>
      <c r="AB56" s="2297"/>
      <c r="AC56" s="1182"/>
      <c r="AD56" s="2195"/>
      <c r="AE56" s="2196"/>
      <c r="AF56" s="2196"/>
      <c r="AG56" s="2196"/>
      <c r="AH56" s="2196"/>
      <c r="AI56" s="2196"/>
      <c r="AJ56" s="2196"/>
      <c r="AK56" s="2196"/>
      <c r="AL56" s="2196"/>
      <c r="AM56" s="2196"/>
      <c r="AN56" s="2196"/>
      <c r="AO56" s="2196"/>
      <c r="AP56" s="2197"/>
      <c r="AQ56" s="1077"/>
      <c r="AR56" s="2148"/>
      <c r="AS56" s="2148"/>
      <c r="AT56" s="2148"/>
      <c r="AU56" s="2148"/>
      <c r="AV56" s="2148"/>
      <c r="AW56" s="2148"/>
      <c r="AX56" s="2148"/>
      <c r="AY56" s="2148"/>
      <c r="AZ56" s="2149"/>
      <c r="BA56" s="2149"/>
      <c r="BB56" s="2149"/>
      <c r="BC56" s="2149"/>
      <c r="BD56" s="2149"/>
      <c r="BE56" s="2149"/>
      <c r="BF56" s="2148"/>
      <c r="BG56" s="2148"/>
      <c r="BH56" s="2148"/>
      <c r="BI56" s="2148"/>
      <c r="BJ56" s="2148"/>
      <c r="BK56" s="2148"/>
      <c r="BL56" s="2148"/>
      <c r="BM56" s="2385"/>
      <c r="BN56" s="2385"/>
      <c r="BO56" s="2385"/>
      <c r="BP56" s="2385"/>
      <c r="BQ56" s="2385"/>
      <c r="BR56" s="2385"/>
      <c r="BS56" s="2385"/>
      <c r="BT56" s="2386"/>
      <c r="BU56" s="2386"/>
      <c r="BV56" s="2386"/>
      <c r="BW56" s="2386"/>
      <c r="BX56" s="2386"/>
      <c r="BY56" s="2386"/>
      <c r="BZ56" s="2386"/>
      <c r="CA56" s="2385"/>
      <c r="CB56" s="2385"/>
      <c r="CC56" s="2385"/>
      <c r="CD56" s="2385"/>
      <c r="CE56" s="2385"/>
      <c r="CF56" s="2385"/>
    </row>
    <row r="57" spans="2:84" ht="13.5" customHeight="1">
      <c r="B57" s="1177"/>
      <c r="C57" s="2212" t="s">
        <v>972</v>
      </c>
      <c r="D57" s="2212"/>
      <c r="E57" s="2212"/>
      <c r="F57" s="2212"/>
      <c r="G57" s="2212"/>
      <c r="H57" s="1178"/>
      <c r="I57" s="2183"/>
      <c r="J57" s="2184"/>
      <c r="K57" s="2184"/>
      <c r="L57" s="2184"/>
      <c r="M57" s="2184"/>
      <c r="N57" s="2184"/>
      <c r="O57" s="2184"/>
      <c r="P57" s="2184"/>
      <c r="Q57" s="2184"/>
      <c r="R57" s="2184"/>
      <c r="S57" s="2184"/>
      <c r="T57" s="2184"/>
      <c r="U57" s="2184"/>
      <c r="V57" s="2185"/>
      <c r="W57" s="1177"/>
      <c r="X57" s="2212" t="s">
        <v>972</v>
      </c>
      <c r="Y57" s="2212"/>
      <c r="Z57" s="2212"/>
      <c r="AA57" s="2212"/>
      <c r="AB57" s="2212"/>
      <c r="AC57" s="1178"/>
      <c r="AD57" s="2192"/>
      <c r="AE57" s="2193"/>
      <c r="AF57" s="2193"/>
      <c r="AG57" s="2193"/>
      <c r="AH57" s="2193"/>
      <c r="AI57" s="2193"/>
      <c r="AJ57" s="2193"/>
      <c r="AK57" s="2193"/>
      <c r="AL57" s="2193"/>
      <c r="AM57" s="2193"/>
      <c r="AN57" s="2193"/>
      <c r="AO57" s="2193"/>
      <c r="AP57" s="2194"/>
      <c r="AQ57" s="1077"/>
      <c r="AR57" s="2148"/>
      <c r="AS57" s="2148"/>
      <c r="AT57" s="2148"/>
      <c r="AU57" s="2148"/>
      <c r="AV57" s="2148"/>
      <c r="AW57" s="2148"/>
      <c r="AX57" s="2148"/>
      <c r="AY57" s="2148"/>
      <c r="AZ57" s="2149"/>
      <c r="BA57" s="2149"/>
      <c r="BB57" s="2149"/>
      <c r="BC57" s="2149"/>
      <c r="BD57" s="2149"/>
      <c r="BE57" s="2149"/>
      <c r="BF57" s="2148"/>
      <c r="BG57" s="2148"/>
      <c r="BH57" s="2148"/>
      <c r="BI57" s="2148"/>
      <c r="BJ57" s="2148"/>
      <c r="BK57" s="2148"/>
      <c r="BL57" s="2148"/>
      <c r="BM57" s="2385"/>
      <c r="BN57" s="2385"/>
      <c r="BO57" s="2385"/>
      <c r="BP57" s="2385"/>
      <c r="BQ57" s="2385"/>
      <c r="BR57" s="2385"/>
      <c r="BS57" s="2385"/>
      <c r="BT57" s="2386"/>
      <c r="BU57" s="2386"/>
      <c r="BV57" s="2386"/>
      <c r="BW57" s="2386"/>
      <c r="BX57" s="2386"/>
      <c r="BY57" s="2386"/>
      <c r="BZ57" s="2386"/>
      <c r="CA57" s="2385"/>
      <c r="CB57" s="2385"/>
      <c r="CC57" s="2385"/>
      <c r="CD57" s="2385"/>
      <c r="CE57" s="2385"/>
      <c r="CF57" s="2385"/>
    </row>
    <row r="58" spans="2:84" ht="13.5" customHeight="1">
      <c r="B58" s="1200"/>
      <c r="C58" s="2298"/>
      <c r="D58" s="2298"/>
      <c r="E58" s="2298"/>
      <c r="F58" s="2298"/>
      <c r="G58" s="2298"/>
      <c r="H58" s="1180"/>
      <c r="I58" s="2186"/>
      <c r="J58" s="2187"/>
      <c r="K58" s="2187"/>
      <c r="L58" s="2187"/>
      <c r="M58" s="2187"/>
      <c r="N58" s="2187"/>
      <c r="O58" s="2187"/>
      <c r="P58" s="2187"/>
      <c r="Q58" s="2187"/>
      <c r="R58" s="2187"/>
      <c r="S58" s="2187"/>
      <c r="T58" s="2187"/>
      <c r="U58" s="2187"/>
      <c r="V58" s="2188"/>
      <c r="W58" s="1200"/>
      <c r="X58" s="2298"/>
      <c r="Y58" s="2298"/>
      <c r="Z58" s="2298"/>
      <c r="AA58" s="2298"/>
      <c r="AB58" s="2298"/>
      <c r="AC58" s="1180"/>
      <c r="AD58" s="2195"/>
      <c r="AE58" s="2196"/>
      <c r="AF58" s="2196"/>
      <c r="AG58" s="2196"/>
      <c r="AH58" s="2196"/>
      <c r="AI58" s="2196"/>
      <c r="AJ58" s="2196"/>
      <c r="AK58" s="2196"/>
      <c r="AL58" s="2196"/>
      <c r="AM58" s="2196"/>
      <c r="AN58" s="2196"/>
      <c r="AO58" s="2196"/>
      <c r="AP58" s="2197"/>
      <c r="AQ58" s="1077"/>
      <c r="BL58" s="1082"/>
    </row>
    <row r="59" spans="2:84" ht="13.5" customHeight="1">
      <c r="B59" s="1200"/>
      <c r="C59" s="1196"/>
      <c r="D59" s="2207" t="s">
        <v>965</v>
      </c>
      <c r="E59" s="2189"/>
      <c r="F59" s="2189"/>
      <c r="G59" s="2189"/>
      <c r="H59" s="2208"/>
      <c r="I59" s="2192"/>
      <c r="J59" s="2193"/>
      <c r="K59" s="2193"/>
      <c r="L59" s="2193"/>
      <c r="M59" s="2193"/>
      <c r="N59" s="2193"/>
      <c r="O59" s="2193"/>
      <c r="P59" s="2193"/>
      <c r="Q59" s="2193"/>
      <c r="R59" s="2193"/>
      <c r="S59" s="2193"/>
      <c r="T59" s="2193"/>
      <c r="U59" s="2193"/>
      <c r="V59" s="2194"/>
      <c r="W59" s="1200"/>
      <c r="X59" s="1196"/>
      <c r="Y59" s="2207" t="s">
        <v>965</v>
      </c>
      <c r="Z59" s="2189"/>
      <c r="AA59" s="2189"/>
      <c r="AB59" s="2189"/>
      <c r="AC59" s="2208"/>
      <c r="AD59" s="2192"/>
      <c r="AE59" s="2193"/>
      <c r="AF59" s="2193"/>
      <c r="AG59" s="2193"/>
      <c r="AH59" s="2193"/>
      <c r="AI59" s="2193"/>
      <c r="AJ59" s="2193"/>
      <c r="AK59" s="2193"/>
      <c r="AL59" s="2193"/>
      <c r="AM59" s="2193"/>
      <c r="AN59" s="2193"/>
      <c r="AO59" s="2193"/>
      <c r="AP59" s="2194"/>
      <c r="AQ59" s="1077"/>
      <c r="AR59" s="1085" t="s">
        <v>1415</v>
      </c>
      <c r="AS59" s="1085"/>
      <c r="AT59" s="1085"/>
      <c r="AU59" s="1085"/>
      <c r="AV59" s="1085" t="s">
        <v>1414</v>
      </c>
      <c r="AW59" s="1085"/>
      <c r="AX59" s="1085"/>
      <c r="AY59" s="1085"/>
      <c r="AZ59" s="1085"/>
      <c r="BA59" s="1085"/>
      <c r="BB59" s="1085"/>
      <c r="BC59" s="1085"/>
      <c r="BD59" s="1085"/>
      <c r="BE59" s="1085"/>
      <c r="BF59" s="1085"/>
      <c r="BG59" s="1085"/>
      <c r="BH59" s="1085"/>
      <c r="BI59" s="1085"/>
      <c r="BJ59" s="1085"/>
      <c r="BK59" s="1085"/>
      <c r="BL59" s="1085"/>
      <c r="BM59" s="1085"/>
      <c r="BN59" s="1085"/>
      <c r="BO59" s="1085"/>
      <c r="BP59" s="1085"/>
      <c r="BQ59" s="1085"/>
      <c r="BR59" s="1085"/>
      <c r="BS59" s="1085"/>
      <c r="BT59" s="1085"/>
      <c r="BU59" s="1085"/>
      <c r="BV59" s="1085"/>
      <c r="BW59" s="1085"/>
      <c r="BX59" s="1085"/>
      <c r="BY59" s="1085"/>
      <c r="BZ59" s="1085"/>
      <c r="CA59" s="1085"/>
      <c r="CB59" s="1085"/>
      <c r="CC59" s="1085"/>
      <c r="CD59" s="1085"/>
      <c r="CE59" s="1085"/>
      <c r="CF59" s="1085"/>
    </row>
    <row r="60" spans="2:84" ht="13.5" customHeight="1">
      <c r="B60" s="1200"/>
      <c r="C60" s="1196"/>
      <c r="D60" s="2209"/>
      <c r="E60" s="2190"/>
      <c r="F60" s="2190"/>
      <c r="G60" s="2190"/>
      <c r="H60" s="2210"/>
      <c r="I60" s="2195"/>
      <c r="J60" s="2196"/>
      <c r="K60" s="2196"/>
      <c r="L60" s="2196"/>
      <c r="M60" s="2196"/>
      <c r="N60" s="2196"/>
      <c r="O60" s="2196"/>
      <c r="P60" s="2196"/>
      <c r="Q60" s="2196"/>
      <c r="R60" s="2196"/>
      <c r="S60" s="2196"/>
      <c r="T60" s="2196"/>
      <c r="U60" s="2196"/>
      <c r="V60" s="2197"/>
      <c r="W60" s="1200"/>
      <c r="X60" s="1196"/>
      <c r="Y60" s="2209"/>
      <c r="Z60" s="2190"/>
      <c r="AA60" s="2190"/>
      <c r="AB60" s="2190"/>
      <c r="AC60" s="2210"/>
      <c r="AD60" s="2195"/>
      <c r="AE60" s="2196"/>
      <c r="AF60" s="2196"/>
      <c r="AG60" s="2196"/>
      <c r="AH60" s="2196"/>
      <c r="AI60" s="2196"/>
      <c r="AJ60" s="2196"/>
      <c r="AK60" s="2196"/>
      <c r="AL60" s="2196"/>
      <c r="AM60" s="2196"/>
      <c r="AN60" s="2196"/>
      <c r="AO60" s="2196"/>
      <c r="AP60" s="2197"/>
      <c r="AQ60" s="1077"/>
      <c r="AR60" s="1085" t="s">
        <v>1413</v>
      </c>
      <c r="AS60" s="1085"/>
      <c r="AT60" s="1085"/>
      <c r="AU60" s="1085"/>
      <c r="AV60" s="2387" t="s">
        <v>1394</v>
      </c>
      <c r="AW60" s="2388"/>
      <c r="AX60" s="2388"/>
      <c r="AY60" s="2388"/>
      <c r="AZ60" s="2388"/>
      <c r="BA60" s="2388"/>
      <c r="BB60" s="2388"/>
      <c r="BC60" s="2388"/>
      <c r="BD60" s="2388"/>
      <c r="BE60" s="2388"/>
      <c r="BF60" s="2388"/>
      <c r="BG60" s="2388"/>
      <c r="BH60" s="2388"/>
      <c r="BI60" s="2388"/>
      <c r="BJ60" s="2388"/>
      <c r="BK60" s="2388"/>
      <c r="BL60" s="2388"/>
      <c r="BM60" s="2388"/>
      <c r="BN60" s="2388"/>
      <c r="BO60" s="2388"/>
      <c r="BP60" s="2388"/>
      <c r="BQ60" s="2388"/>
      <c r="BR60" s="2388"/>
      <c r="BS60" s="2388"/>
      <c r="BT60" s="2388"/>
      <c r="BU60" s="2388"/>
      <c r="BV60" s="2388"/>
      <c r="BW60" s="2388"/>
      <c r="BX60" s="2388"/>
      <c r="BY60" s="2388"/>
      <c r="BZ60" s="2388"/>
      <c r="CA60" s="2388"/>
      <c r="CB60" s="2388"/>
      <c r="CC60" s="2388"/>
      <c r="CD60" s="2388"/>
      <c r="CE60" s="2388"/>
      <c r="CF60" s="2388"/>
    </row>
    <row r="61" spans="2:84" ht="13.5" customHeight="1">
      <c r="B61" s="1200"/>
      <c r="C61" s="1196"/>
      <c r="D61" s="2211" t="s">
        <v>973</v>
      </c>
      <c r="E61" s="2212"/>
      <c r="F61" s="2212"/>
      <c r="G61" s="2212"/>
      <c r="H61" s="2213"/>
      <c r="I61" s="2192"/>
      <c r="J61" s="2193"/>
      <c r="K61" s="2193"/>
      <c r="L61" s="2193"/>
      <c r="M61" s="2193"/>
      <c r="N61" s="2193"/>
      <c r="O61" s="2193"/>
      <c r="P61" s="2193"/>
      <c r="Q61" s="2193"/>
      <c r="R61" s="2193"/>
      <c r="S61" s="2193"/>
      <c r="T61" s="2193"/>
      <c r="U61" s="2193"/>
      <c r="V61" s="2194"/>
      <c r="W61" s="1200"/>
      <c r="X61" s="1196"/>
      <c r="Y61" s="2211" t="s">
        <v>973</v>
      </c>
      <c r="Z61" s="2212"/>
      <c r="AA61" s="2212"/>
      <c r="AB61" s="2212"/>
      <c r="AC61" s="2213"/>
      <c r="AD61" s="2192"/>
      <c r="AE61" s="2193"/>
      <c r="AF61" s="2193"/>
      <c r="AG61" s="2193"/>
      <c r="AH61" s="2193"/>
      <c r="AI61" s="2193"/>
      <c r="AJ61" s="2193"/>
      <c r="AK61" s="2193"/>
      <c r="AL61" s="2193"/>
      <c r="AM61" s="2193"/>
      <c r="AN61" s="2193"/>
      <c r="AO61" s="2193"/>
      <c r="AP61" s="2194"/>
      <c r="AQ61" s="1077"/>
      <c r="AR61" s="1085"/>
      <c r="AS61" s="1085"/>
      <c r="AT61" s="1085"/>
      <c r="AU61" s="1085"/>
      <c r="AV61" s="2388"/>
      <c r="AW61" s="2388"/>
      <c r="AX61" s="2388"/>
      <c r="AY61" s="2388"/>
      <c r="AZ61" s="2388"/>
      <c r="BA61" s="2388"/>
      <c r="BB61" s="2388"/>
      <c r="BC61" s="2388"/>
      <c r="BD61" s="2388"/>
      <c r="BE61" s="2388"/>
      <c r="BF61" s="2388"/>
      <c r="BG61" s="2388"/>
      <c r="BH61" s="2388"/>
      <c r="BI61" s="2388"/>
      <c r="BJ61" s="2388"/>
      <c r="BK61" s="2388"/>
      <c r="BL61" s="2388"/>
      <c r="BM61" s="2388"/>
      <c r="BN61" s="2388"/>
      <c r="BO61" s="2388"/>
      <c r="BP61" s="2388"/>
      <c r="BQ61" s="2388"/>
      <c r="BR61" s="2388"/>
      <c r="BS61" s="2388"/>
      <c r="BT61" s="2388"/>
      <c r="BU61" s="2388"/>
      <c r="BV61" s="2388"/>
      <c r="BW61" s="2388"/>
      <c r="BX61" s="2388"/>
      <c r="BY61" s="2388"/>
      <c r="BZ61" s="2388"/>
      <c r="CA61" s="2388"/>
      <c r="CB61" s="2388"/>
      <c r="CC61" s="2388"/>
      <c r="CD61" s="2388"/>
      <c r="CE61" s="2388"/>
      <c r="CF61" s="2388"/>
    </row>
    <row r="62" spans="2:84" ht="14.25" customHeight="1">
      <c r="B62" s="1199"/>
      <c r="C62" s="1201"/>
      <c r="D62" s="2214"/>
      <c r="E62" s="2215"/>
      <c r="F62" s="2215"/>
      <c r="G62" s="2215"/>
      <c r="H62" s="2216"/>
      <c r="I62" s="2195"/>
      <c r="J62" s="2196"/>
      <c r="K62" s="2196"/>
      <c r="L62" s="2196"/>
      <c r="M62" s="2196"/>
      <c r="N62" s="2196"/>
      <c r="O62" s="2196"/>
      <c r="P62" s="2196"/>
      <c r="Q62" s="2196"/>
      <c r="R62" s="2196"/>
      <c r="S62" s="2196"/>
      <c r="T62" s="2196"/>
      <c r="U62" s="2196"/>
      <c r="V62" s="2197"/>
      <c r="W62" s="1199"/>
      <c r="X62" s="1201"/>
      <c r="Y62" s="2214"/>
      <c r="Z62" s="2215"/>
      <c r="AA62" s="2215"/>
      <c r="AB62" s="2215"/>
      <c r="AC62" s="2216"/>
      <c r="AD62" s="2195"/>
      <c r="AE62" s="2196"/>
      <c r="AF62" s="2196"/>
      <c r="AG62" s="2196"/>
      <c r="AH62" s="2196"/>
      <c r="AI62" s="2196"/>
      <c r="AJ62" s="2196"/>
      <c r="AK62" s="2196"/>
      <c r="AL62" s="2196"/>
      <c r="AM62" s="2196"/>
      <c r="AN62" s="2196"/>
      <c r="AO62" s="2196"/>
      <c r="AP62" s="2197"/>
      <c r="AQ62" s="1077"/>
      <c r="AR62" s="1085" t="s">
        <v>1412</v>
      </c>
      <c r="AS62" s="1085"/>
      <c r="AT62" s="1085"/>
      <c r="AU62" s="1085"/>
      <c r="AV62" s="1085" t="s">
        <v>1411</v>
      </c>
      <c r="AW62" s="1085"/>
      <c r="AX62" s="1085"/>
      <c r="AY62" s="1085"/>
      <c r="AZ62" s="1085"/>
      <c r="BA62" s="1085"/>
      <c r="BB62" s="1085"/>
      <c r="BC62" s="1085"/>
      <c r="BD62" s="1085"/>
      <c r="BE62" s="1085"/>
      <c r="BF62" s="1085"/>
      <c r="BG62" s="1085"/>
      <c r="BH62" s="1085"/>
      <c r="BI62" s="1085"/>
      <c r="BJ62" s="1085"/>
      <c r="BK62" s="1085"/>
      <c r="BL62" s="1085"/>
      <c r="BM62" s="1085"/>
      <c r="BN62" s="1085"/>
      <c r="BO62" s="1085"/>
      <c r="BP62" s="1085"/>
      <c r="BQ62" s="1085"/>
      <c r="BR62" s="1085"/>
      <c r="BS62" s="1085"/>
      <c r="BT62" s="1085"/>
      <c r="BU62" s="1085"/>
      <c r="BV62" s="1085"/>
      <c r="BW62" s="1085"/>
      <c r="BX62" s="1085"/>
      <c r="BY62" s="1085"/>
      <c r="BZ62" s="1085"/>
      <c r="CA62" s="1085"/>
      <c r="CB62" s="1085"/>
      <c r="CC62" s="1085"/>
      <c r="CD62" s="1085"/>
      <c r="CE62" s="1085"/>
      <c r="CF62" s="1085"/>
    </row>
    <row r="63" spans="2:84" ht="12" customHeight="1">
      <c r="B63" s="1196"/>
      <c r="C63" s="1196"/>
      <c r="D63" s="1202"/>
      <c r="E63" s="1202"/>
      <c r="F63" s="1202"/>
      <c r="G63" s="1202"/>
      <c r="H63" s="1202"/>
      <c r="I63" s="1183"/>
      <c r="J63" s="1183"/>
      <c r="K63" s="1183"/>
      <c r="L63" s="1183"/>
      <c r="M63" s="1183"/>
      <c r="N63" s="1183"/>
      <c r="O63" s="1183"/>
      <c r="P63" s="1183"/>
      <c r="Q63" s="1183"/>
      <c r="R63" s="1183"/>
      <c r="S63" s="1183"/>
      <c r="T63" s="1183"/>
      <c r="U63" s="1183"/>
      <c r="V63" s="1183"/>
      <c r="W63" s="1183"/>
      <c r="X63" s="1183"/>
      <c r="Y63" s="1203"/>
      <c r="Z63" s="1203"/>
      <c r="AA63" s="1203"/>
      <c r="AB63" s="1203"/>
      <c r="AC63" s="1203"/>
      <c r="AD63" s="1183"/>
      <c r="AE63" s="1183"/>
      <c r="AF63" s="1183"/>
      <c r="AG63" s="1183"/>
      <c r="AH63" s="1183"/>
      <c r="AI63" s="1183"/>
      <c r="AJ63" s="1183"/>
      <c r="AK63" s="1183"/>
      <c r="AL63" s="1183"/>
      <c r="AM63" s="1183"/>
      <c r="AN63" s="1183"/>
      <c r="AO63" s="1183"/>
      <c r="AP63" s="1183"/>
      <c r="AQ63" s="1125"/>
      <c r="AS63" s="1085"/>
      <c r="AT63" s="1085"/>
      <c r="AU63" s="1085"/>
      <c r="AV63" s="2387" t="s">
        <v>1410</v>
      </c>
      <c r="AW63" s="2388"/>
      <c r="AX63" s="2388"/>
      <c r="AY63" s="2388"/>
      <c r="AZ63" s="2388"/>
      <c r="BA63" s="2388"/>
      <c r="BB63" s="2388"/>
      <c r="BC63" s="2388"/>
      <c r="BD63" s="2388"/>
      <c r="BE63" s="2388"/>
      <c r="BF63" s="2388"/>
      <c r="BG63" s="2388"/>
      <c r="BH63" s="2388"/>
      <c r="BI63" s="2388"/>
      <c r="BJ63" s="2388"/>
      <c r="BK63" s="2388"/>
      <c r="BL63" s="2388"/>
      <c r="BM63" s="2388"/>
      <c r="BN63" s="2388"/>
      <c r="BO63" s="2388"/>
      <c r="BP63" s="2388"/>
      <c r="BQ63" s="2388"/>
      <c r="BR63" s="2388"/>
      <c r="BS63" s="2388"/>
      <c r="BT63" s="2388"/>
      <c r="BU63" s="2388"/>
      <c r="BV63" s="2388"/>
      <c r="BW63" s="2388"/>
      <c r="BX63" s="2388"/>
      <c r="BY63" s="2388"/>
      <c r="BZ63" s="2388"/>
      <c r="CA63" s="2388"/>
      <c r="CB63" s="2388"/>
      <c r="CC63" s="2388"/>
      <c r="CD63" s="2388"/>
      <c r="CE63" s="2388"/>
      <c r="CF63" s="2388"/>
    </row>
    <row r="64" spans="2:84" ht="13.5" customHeight="1">
      <c r="B64" s="2148" t="s">
        <v>1577</v>
      </c>
      <c r="C64" s="2148"/>
      <c r="D64" s="2148"/>
      <c r="E64" s="2148"/>
      <c r="F64" s="2148"/>
      <c r="G64" s="2148"/>
      <c r="H64" s="2148"/>
      <c r="I64" s="2148"/>
      <c r="J64" s="2149" t="s">
        <v>1572</v>
      </c>
      <c r="K64" s="2149"/>
      <c r="L64" s="2149"/>
      <c r="M64" s="2149"/>
      <c r="N64" s="2149"/>
      <c r="O64" s="2149"/>
      <c r="P64" s="2148" t="s">
        <v>1576</v>
      </c>
      <c r="Q64" s="2148"/>
      <c r="R64" s="2148"/>
      <c r="S64" s="2148"/>
      <c r="T64" s="2148"/>
      <c r="U64" s="2148"/>
      <c r="V64" s="2148"/>
      <c r="W64" s="2385" t="s">
        <v>1573</v>
      </c>
      <c r="X64" s="2385"/>
      <c r="Y64" s="2385"/>
      <c r="Z64" s="2385"/>
      <c r="AA64" s="2385"/>
      <c r="AB64" s="2385"/>
      <c r="AC64" s="2385"/>
      <c r="AD64" s="2148" t="s">
        <v>1575</v>
      </c>
      <c r="AE64" s="2386"/>
      <c r="AF64" s="2386"/>
      <c r="AG64" s="2386"/>
      <c r="AH64" s="2386"/>
      <c r="AI64" s="2386"/>
      <c r="AJ64" s="2386"/>
      <c r="AK64" s="2385" t="s">
        <v>1574</v>
      </c>
      <c r="AL64" s="2385"/>
      <c r="AM64" s="2385"/>
      <c r="AN64" s="2385"/>
      <c r="AO64" s="2385"/>
      <c r="AP64" s="2385"/>
      <c r="AQ64" s="1125"/>
      <c r="AS64" s="1085"/>
      <c r="AT64" s="1085"/>
      <c r="AU64" s="1085"/>
      <c r="AV64" s="2388"/>
      <c r="AW64" s="2388"/>
      <c r="AX64" s="2388"/>
      <c r="AY64" s="2388"/>
      <c r="AZ64" s="2388"/>
      <c r="BA64" s="2388"/>
      <c r="BB64" s="2388"/>
      <c r="BC64" s="2388"/>
      <c r="BD64" s="2388"/>
      <c r="BE64" s="2388"/>
      <c r="BF64" s="2388"/>
      <c r="BG64" s="2388"/>
      <c r="BH64" s="2388"/>
      <c r="BI64" s="2388"/>
      <c r="BJ64" s="2388"/>
      <c r="BK64" s="2388"/>
      <c r="BL64" s="2388"/>
      <c r="BM64" s="2388"/>
      <c r="BN64" s="2388"/>
      <c r="BO64" s="2388"/>
      <c r="BP64" s="2388"/>
      <c r="BQ64" s="2388"/>
      <c r="BR64" s="2388"/>
      <c r="BS64" s="2388"/>
      <c r="BT64" s="2388"/>
      <c r="BU64" s="2388"/>
      <c r="BV64" s="2388"/>
      <c r="BW64" s="2388"/>
      <c r="BX64" s="2388"/>
      <c r="BY64" s="2388"/>
      <c r="BZ64" s="2388"/>
      <c r="CA64" s="2388"/>
      <c r="CB64" s="2388"/>
      <c r="CC64" s="2388"/>
      <c r="CD64" s="2388"/>
      <c r="CE64" s="2388"/>
      <c r="CF64" s="2388"/>
    </row>
    <row r="65" spans="1:84" ht="12" customHeight="1">
      <c r="B65" s="2148"/>
      <c r="C65" s="2148"/>
      <c r="D65" s="2148"/>
      <c r="E65" s="2148"/>
      <c r="F65" s="2148"/>
      <c r="G65" s="2148"/>
      <c r="H65" s="2148"/>
      <c r="I65" s="2148"/>
      <c r="J65" s="2149"/>
      <c r="K65" s="2149"/>
      <c r="L65" s="2149"/>
      <c r="M65" s="2149"/>
      <c r="N65" s="2149"/>
      <c r="O65" s="2149"/>
      <c r="P65" s="2148"/>
      <c r="Q65" s="2148"/>
      <c r="R65" s="2148"/>
      <c r="S65" s="2148"/>
      <c r="T65" s="2148"/>
      <c r="U65" s="2148"/>
      <c r="V65" s="2148"/>
      <c r="W65" s="2385"/>
      <c r="X65" s="2385"/>
      <c r="Y65" s="2385"/>
      <c r="Z65" s="2385"/>
      <c r="AA65" s="2385"/>
      <c r="AB65" s="2385"/>
      <c r="AC65" s="2385"/>
      <c r="AD65" s="2386"/>
      <c r="AE65" s="2386"/>
      <c r="AF65" s="2386"/>
      <c r="AG65" s="2386"/>
      <c r="AH65" s="2386"/>
      <c r="AI65" s="2386"/>
      <c r="AJ65" s="2386"/>
      <c r="AK65" s="2385"/>
      <c r="AL65" s="2385"/>
      <c r="AM65" s="2385"/>
      <c r="AN65" s="2385"/>
      <c r="AO65" s="2385"/>
      <c r="AP65" s="2385"/>
      <c r="AQ65" s="1125"/>
      <c r="AR65" s="1127" t="s">
        <v>1393</v>
      </c>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row>
    <row r="66" spans="1:84" ht="12" customHeight="1">
      <c r="B66" s="2148"/>
      <c r="C66" s="2148"/>
      <c r="D66" s="2148"/>
      <c r="E66" s="2148"/>
      <c r="F66" s="2148"/>
      <c r="G66" s="2148"/>
      <c r="H66" s="2148"/>
      <c r="I66" s="2148"/>
      <c r="J66" s="2149"/>
      <c r="K66" s="2149"/>
      <c r="L66" s="2149"/>
      <c r="M66" s="2149"/>
      <c r="N66" s="2149"/>
      <c r="O66" s="2149"/>
      <c r="P66" s="2148"/>
      <c r="Q66" s="2148"/>
      <c r="R66" s="2148"/>
      <c r="S66" s="2148"/>
      <c r="T66" s="2148"/>
      <c r="U66" s="2148"/>
      <c r="V66" s="2148"/>
      <c r="W66" s="2385"/>
      <c r="X66" s="2385"/>
      <c r="Y66" s="2385"/>
      <c r="Z66" s="2385"/>
      <c r="AA66" s="2385"/>
      <c r="AB66" s="2385"/>
      <c r="AC66" s="2385"/>
      <c r="AD66" s="2386"/>
      <c r="AE66" s="2386"/>
      <c r="AF66" s="2386"/>
      <c r="AG66" s="2386"/>
      <c r="AH66" s="2386"/>
      <c r="AI66" s="2386"/>
      <c r="AJ66" s="2386"/>
      <c r="AK66" s="2385"/>
      <c r="AL66" s="2385"/>
      <c r="AM66" s="2385"/>
      <c r="AN66" s="2385"/>
      <c r="AO66" s="2385"/>
      <c r="AP66" s="2385"/>
      <c r="AQ66" s="1125"/>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row>
    <row r="67" spans="1:84" ht="12" customHeight="1">
      <c r="B67" s="2148"/>
      <c r="C67" s="2148"/>
      <c r="D67" s="2148"/>
      <c r="E67" s="2148"/>
      <c r="F67" s="2148"/>
      <c r="G67" s="2148"/>
      <c r="H67" s="2148"/>
      <c r="I67" s="2148"/>
      <c r="J67" s="2149"/>
      <c r="K67" s="2149"/>
      <c r="L67" s="2149"/>
      <c r="M67" s="2149"/>
      <c r="N67" s="2149"/>
      <c r="O67" s="2149"/>
      <c r="P67" s="2148"/>
      <c r="Q67" s="2148"/>
      <c r="R67" s="2148"/>
      <c r="S67" s="2148"/>
      <c r="T67" s="2148"/>
      <c r="U67" s="2148"/>
      <c r="V67" s="2148"/>
      <c r="W67" s="2385"/>
      <c r="X67" s="2385"/>
      <c r="Y67" s="2385"/>
      <c r="Z67" s="2385"/>
      <c r="AA67" s="2385"/>
      <c r="AB67" s="2385"/>
      <c r="AC67" s="2385"/>
      <c r="AD67" s="2386"/>
      <c r="AE67" s="2386"/>
      <c r="AF67" s="2386"/>
      <c r="AG67" s="2386"/>
      <c r="AH67" s="2386"/>
      <c r="AI67" s="2386"/>
      <c r="AJ67" s="2386"/>
      <c r="AK67" s="2385"/>
      <c r="AL67" s="2385"/>
      <c r="AM67" s="2385"/>
      <c r="AN67" s="2385"/>
      <c r="AO67" s="2385"/>
      <c r="AP67" s="2385"/>
      <c r="AQ67" s="1125"/>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row>
    <row r="68" spans="1:84" ht="12" customHeight="1">
      <c r="B68" s="1275"/>
      <c r="C68" s="1275"/>
      <c r="D68" s="1275"/>
      <c r="E68" s="1275"/>
      <c r="F68" s="1275"/>
      <c r="G68" s="1275"/>
      <c r="H68" s="1275"/>
      <c r="I68" s="1275"/>
      <c r="J68" s="1275"/>
      <c r="K68" s="1275"/>
      <c r="L68" s="1276"/>
      <c r="M68" s="1276"/>
      <c r="N68" s="1276"/>
      <c r="O68" s="1276"/>
      <c r="P68" s="1276"/>
      <c r="Q68" s="1276"/>
      <c r="R68" s="1276"/>
      <c r="S68" s="1276"/>
      <c r="T68" s="1276"/>
      <c r="U68" s="1276"/>
      <c r="V68" s="1276"/>
      <c r="W68" s="1276"/>
      <c r="X68" s="1276"/>
      <c r="Y68" s="1276"/>
      <c r="Z68" s="1276"/>
      <c r="AA68" s="1276"/>
      <c r="AB68" s="1276"/>
      <c r="AC68" s="1276"/>
      <c r="AD68" s="1276"/>
      <c r="AE68" s="1276"/>
      <c r="AF68" s="1276"/>
      <c r="AG68" s="1126"/>
      <c r="AH68" s="1126"/>
      <c r="AI68" s="1126"/>
      <c r="AJ68" s="1126"/>
      <c r="AK68" s="1126"/>
      <c r="AL68" s="1126"/>
      <c r="AM68" s="1126"/>
      <c r="AN68" s="1126"/>
      <c r="AO68" s="1126"/>
      <c r="AP68" s="1126"/>
      <c r="AQ68" s="1125"/>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row>
    <row r="69" spans="1:84" ht="12" customHeight="1">
      <c r="B69" s="1275"/>
      <c r="C69" s="1275"/>
      <c r="D69" s="1275"/>
      <c r="E69" s="1275"/>
      <c r="F69" s="1275"/>
      <c r="G69" s="1275"/>
      <c r="H69" s="1275"/>
      <c r="I69" s="1275"/>
      <c r="J69" s="1275"/>
      <c r="K69" s="1275"/>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c r="AG69" s="1126"/>
      <c r="AH69" s="1126"/>
      <c r="AI69" s="1126"/>
      <c r="AJ69" s="1126"/>
      <c r="AK69" s="1126"/>
      <c r="AL69" s="1126"/>
      <c r="AM69" s="1126"/>
      <c r="AN69" s="1126"/>
      <c r="AO69" s="1126"/>
      <c r="AP69" s="1126"/>
      <c r="AQ69" s="1125"/>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row>
    <row r="70" spans="1:84" ht="12" customHeight="1">
      <c r="B70" s="1277"/>
      <c r="C70" s="1277"/>
      <c r="D70" s="1277"/>
      <c r="E70" s="1277"/>
      <c r="F70" s="1277"/>
      <c r="G70" s="1277"/>
      <c r="H70" s="1277"/>
      <c r="I70" s="2182"/>
      <c r="J70" s="2182"/>
      <c r="K70" s="2182"/>
      <c r="L70" s="2182"/>
      <c r="M70" s="2182"/>
      <c r="N70" s="2182"/>
      <c r="O70" s="2182"/>
      <c r="P70" s="2182"/>
      <c r="Q70" s="2182"/>
      <c r="R70" s="2182"/>
      <c r="S70" s="2182"/>
      <c r="T70" s="2182"/>
      <c r="U70" s="2182"/>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1125"/>
      <c r="AR70" s="1079"/>
      <c r="AS70" s="1079"/>
      <c r="AT70" s="1079"/>
      <c r="AU70" s="1079"/>
      <c r="AV70" s="1079"/>
      <c r="AW70" s="1079"/>
      <c r="AX70" s="1079"/>
      <c r="AY70" s="1079"/>
      <c r="AZ70" s="1079"/>
      <c r="BA70" s="1079"/>
      <c r="BB70" s="1079"/>
      <c r="BC70" s="1079"/>
      <c r="BD70" s="1079"/>
      <c r="BE70" s="1079"/>
      <c r="BF70" s="1079"/>
      <c r="BG70" s="1079"/>
      <c r="BH70" s="1079"/>
      <c r="BI70" s="1079"/>
      <c r="BJ70" s="1079"/>
      <c r="BK70" s="1079"/>
    </row>
    <row r="71" spans="1:84" ht="12" customHeight="1">
      <c r="B71" s="1304"/>
      <c r="C71" s="1304"/>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125"/>
      <c r="AR71" s="1079"/>
      <c r="AS71" s="1079"/>
      <c r="AT71" s="1079"/>
      <c r="AU71" s="1079"/>
      <c r="AV71" s="1079"/>
      <c r="AW71" s="1079"/>
      <c r="AX71" s="1079"/>
      <c r="AY71" s="1079"/>
      <c r="AZ71" s="1079"/>
      <c r="BA71" s="1079"/>
      <c r="BB71" s="1079"/>
      <c r="BC71" s="1079"/>
      <c r="BD71" s="1079"/>
      <c r="BE71" s="1079"/>
      <c r="BF71" s="1079"/>
      <c r="BG71" s="1079"/>
      <c r="BH71" s="1079"/>
      <c r="BI71" s="1079"/>
      <c r="BJ71" s="1079"/>
      <c r="BK71" s="1079"/>
    </row>
    <row r="72" spans="1:84" ht="12" customHeight="1">
      <c r="B72" s="1304"/>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125"/>
      <c r="AR72" s="1079"/>
      <c r="AS72" s="1079"/>
      <c r="AT72" s="1079"/>
      <c r="AU72" s="1079"/>
      <c r="AV72" s="1079"/>
      <c r="AW72" s="1079"/>
      <c r="AX72" s="1079"/>
      <c r="AY72" s="1079"/>
      <c r="AZ72" s="1079"/>
      <c r="BA72" s="1079"/>
      <c r="BB72" s="1079"/>
      <c r="BC72" s="1079"/>
      <c r="BD72" s="1079"/>
      <c r="BE72" s="1079"/>
      <c r="BF72" s="1079"/>
      <c r="BG72" s="1079"/>
      <c r="BH72" s="1079"/>
      <c r="BI72" s="1079"/>
      <c r="BJ72" s="1079"/>
      <c r="BK72" s="1079"/>
    </row>
    <row r="73" spans="1:84" ht="12" customHeight="1">
      <c r="B73" s="1304"/>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125"/>
      <c r="AR73" s="1079"/>
      <c r="AS73" s="1079"/>
      <c r="AT73" s="1079"/>
      <c r="AU73" s="1079"/>
      <c r="AV73" s="1079"/>
      <c r="AW73" s="1079"/>
      <c r="AX73" s="1079"/>
      <c r="AY73" s="1079"/>
      <c r="AZ73" s="1079"/>
      <c r="BA73" s="1079"/>
      <c r="BB73" s="1079"/>
      <c r="BC73" s="1079"/>
      <c r="BD73" s="1079"/>
      <c r="BE73" s="1079"/>
      <c r="BF73" s="1079"/>
      <c r="BG73" s="1079"/>
      <c r="BH73" s="1079"/>
      <c r="BI73" s="1079"/>
      <c r="BJ73" s="1079"/>
      <c r="BK73" s="1079"/>
    </row>
    <row r="74" spans="1:84" ht="12" customHeight="1">
      <c r="B74" s="1304"/>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125"/>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row>
    <row r="75" spans="1:84" ht="12" customHeight="1">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125"/>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row>
    <row r="76" spans="1:84" ht="12" customHeight="1">
      <c r="B76" s="1304"/>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125"/>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row>
    <row r="77" spans="1:84" ht="12" customHeight="1">
      <c r="B77" s="1304"/>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125"/>
      <c r="AR77" s="1079"/>
      <c r="AS77" s="1079"/>
      <c r="AT77" s="1079"/>
      <c r="AU77" s="1079"/>
      <c r="AV77" s="1079"/>
      <c r="AW77" s="1079"/>
      <c r="AX77" s="1079"/>
      <c r="AY77" s="1079"/>
      <c r="AZ77" s="1079"/>
      <c r="BA77" s="1079"/>
      <c r="BB77" s="1079"/>
      <c r="BC77" s="1079"/>
      <c r="BD77" s="1079"/>
      <c r="BE77" s="1079"/>
      <c r="BF77" s="1079"/>
      <c r="BG77" s="1079"/>
      <c r="BH77" s="1079"/>
      <c r="BI77" s="1079"/>
      <c r="BJ77" s="1079"/>
      <c r="BK77" s="1079"/>
    </row>
    <row r="78" spans="1:84" s="1130" customFormat="1" ht="13.5" customHeight="1">
      <c r="A78" s="1131"/>
      <c r="AQ78" s="1132"/>
      <c r="AR78" s="1131"/>
      <c r="AS78" s="1131"/>
      <c r="AT78" s="1131"/>
      <c r="AU78" s="1131"/>
      <c r="AV78" s="1131"/>
      <c r="AW78" s="1131"/>
      <c r="AX78" s="1131"/>
      <c r="AY78" s="2349"/>
      <c r="AZ78" s="2349"/>
      <c r="BA78" s="2349"/>
      <c r="BB78" s="2349"/>
      <c r="BC78" s="2349"/>
      <c r="BD78" s="2349"/>
      <c r="BE78" s="2349"/>
      <c r="BF78" s="2349"/>
      <c r="BG78" s="2349"/>
      <c r="BH78" s="2349"/>
      <c r="BI78" s="2349"/>
      <c r="BJ78" s="2349"/>
      <c r="BK78" s="2349"/>
      <c r="BL78" s="2349"/>
      <c r="BM78" s="2349"/>
      <c r="BN78" s="2349"/>
      <c r="BO78" s="2349"/>
      <c r="BP78" s="2349"/>
      <c r="BQ78" s="2349"/>
      <c r="BR78" s="2349"/>
      <c r="BS78" s="2349"/>
      <c r="BT78" s="2349"/>
      <c r="BU78" s="2349"/>
      <c r="BV78" s="2349"/>
      <c r="BW78" s="2349"/>
      <c r="BX78" s="2349"/>
      <c r="BY78" s="2349"/>
      <c r="BZ78" s="2349"/>
      <c r="CA78" s="2349"/>
      <c r="CB78" s="2349"/>
      <c r="CC78" s="2349"/>
      <c r="CD78" s="2349"/>
      <c r="CE78" s="2349"/>
      <c r="CF78" s="2349"/>
    </row>
    <row r="79" spans="1:84" s="1130" customFormat="1" ht="13.5" customHeight="1">
      <c r="A79" s="1131"/>
      <c r="AQ79" s="1132"/>
    </row>
    <row r="80" spans="1:84" s="1130" customFormat="1" ht="13.5" customHeight="1">
      <c r="A80" s="1131"/>
      <c r="AQ80" s="1132"/>
    </row>
    <row r="81" spans="1:43" s="1130" customFormat="1" ht="13.5" customHeight="1">
      <c r="A81" s="1131"/>
      <c r="AQ81" s="1132"/>
    </row>
    <row r="82" spans="1:43" s="1130" customFormat="1" ht="13.5" customHeight="1">
      <c r="A82" s="1131"/>
      <c r="AQ82" s="1132"/>
    </row>
    <row r="83" spans="1:43" s="1130" customFormat="1" ht="13.5" customHeight="1">
      <c r="A83" s="1131"/>
      <c r="AQ83" s="1132"/>
    </row>
    <row r="84" spans="1:43" s="1130" customFormat="1" ht="13.5" customHeight="1">
      <c r="A84" s="1131"/>
      <c r="AQ84" s="1132"/>
    </row>
    <row r="85" spans="1:43" s="1130" customFormat="1" ht="13.5" customHeight="1">
      <c r="A85" s="1131"/>
      <c r="AQ85" s="1132"/>
    </row>
    <row r="86" spans="1:43" s="1130" customFormat="1" ht="13.5" customHeight="1">
      <c r="A86" s="1131"/>
      <c r="AQ86" s="1132"/>
    </row>
    <row r="87" spans="1:43" s="1130" customFormat="1" ht="13.5" customHeight="1">
      <c r="A87" s="1131"/>
      <c r="AQ87" s="1132"/>
    </row>
    <row r="88" spans="1:43" s="1130" customFormat="1" ht="13.5" customHeight="1">
      <c r="A88" s="1131"/>
      <c r="AQ88" s="1132"/>
    </row>
    <row r="89" spans="1:43" s="1130" customFormat="1" ht="13.5" customHeight="1">
      <c r="A89" s="1131"/>
      <c r="AQ89" s="1132"/>
    </row>
    <row r="90" spans="1:43" s="1130" customFormat="1" ht="13.5" customHeight="1">
      <c r="A90" s="1131"/>
      <c r="AQ90" s="1132"/>
    </row>
    <row r="91" spans="1:43" s="1130" customFormat="1" ht="13.5" customHeight="1">
      <c r="A91" s="1131"/>
      <c r="AQ91" s="1132"/>
    </row>
    <row r="92" spans="1:43" s="1130" customFormat="1" ht="13.5" customHeight="1">
      <c r="A92" s="1131"/>
      <c r="AQ92" s="1132"/>
    </row>
    <row r="93" spans="1:43" s="1130" customFormat="1" ht="13.5" customHeight="1">
      <c r="A93" s="1131"/>
      <c r="AQ93" s="1132"/>
    </row>
    <row r="94" spans="1:43" s="1130" customFormat="1" ht="13.5" customHeight="1">
      <c r="A94" s="1131"/>
      <c r="AQ94" s="1132"/>
    </row>
    <row r="95" spans="1:43" s="1130" customFormat="1" ht="13.5" customHeight="1">
      <c r="A95" s="1131"/>
      <c r="AQ95" s="1132"/>
    </row>
    <row r="96" spans="1:43" s="1130" customFormat="1" ht="13.5" customHeight="1">
      <c r="A96" s="1131"/>
      <c r="AQ96" s="1132"/>
    </row>
    <row r="97" spans="1:43" s="1130" customFormat="1" ht="13.5" customHeight="1">
      <c r="A97" s="1131"/>
      <c r="AQ97" s="1132"/>
    </row>
    <row r="98" spans="1:43" s="1130" customFormat="1" ht="13.5" customHeight="1">
      <c r="A98" s="1131"/>
      <c r="AQ98" s="1132"/>
    </row>
    <row r="99" spans="1:43" s="1130" customFormat="1" ht="13.5" customHeight="1">
      <c r="A99" s="1131"/>
      <c r="AQ99" s="1132"/>
    </row>
    <row r="100" spans="1:43" s="1130" customFormat="1" ht="13.5" customHeight="1">
      <c r="A100" s="1131"/>
      <c r="AQ100" s="1132"/>
    </row>
    <row r="101" spans="1:43" s="1130" customFormat="1" ht="13.5" customHeight="1">
      <c r="A101" s="1131"/>
      <c r="AQ101" s="1132"/>
    </row>
    <row r="102" spans="1:43" s="1130" customFormat="1" ht="13.5" customHeight="1">
      <c r="A102" s="1131"/>
      <c r="AQ102" s="1132"/>
    </row>
    <row r="103" spans="1:43" s="1130" customFormat="1" ht="13.5" customHeight="1">
      <c r="A103" s="1131"/>
      <c r="AQ103" s="1132"/>
    </row>
    <row r="104" spans="1:43" s="1130" customFormat="1" ht="13.5" customHeight="1">
      <c r="A104" s="1131"/>
      <c r="AQ104" s="1132"/>
    </row>
    <row r="105" spans="1:43" s="1130" customFormat="1" ht="13.5" customHeight="1">
      <c r="A105" s="1131"/>
      <c r="AQ105" s="1132"/>
    </row>
    <row r="106" spans="1:43" s="1130" customFormat="1" ht="13.5" customHeight="1">
      <c r="A106" s="1131"/>
      <c r="AQ106" s="1132"/>
    </row>
    <row r="107" spans="1:43" s="1130" customFormat="1" ht="13.5" customHeight="1">
      <c r="A107" s="1131"/>
      <c r="AQ107" s="1132"/>
    </row>
    <row r="108" spans="1:43" s="1130" customFormat="1" ht="13.5" customHeight="1">
      <c r="A108" s="1131"/>
      <c r="AQ108" s="1132"/>
    </row>
    <row r="109" spans="1:43" s="1130" customFormat="1" ht="13.5" customHeight="1">
      <c r="A109" s="1131"/>
      <c r="AQ109" s="1132"/>
    </row>
    <row r="110" spans="1:43" s="1130" customFormat="1" ht="13.5" customHeight="1">
      <c r="A110" s="1131"/>
      <c r="AQ110" s="1132"/>
    </row>
    <row r="111" spans="1:43" s="1130" customFormat="1" ht="13.5" customHeight="1">
      <c r="A111" s="1131"/>
      <c r="AQ111" s="1132"/>
    </row>
    <row r="112" spans="1:43" s="1130" customFormat="1" ht="13.5" customHeight="1">
      <c r="A112" s="1131"/>
      <c r="AQ112" s="1132"/>
    </row>
    <row r="113" spans="1:43" s="1130" customFormat="1" ht="13.5" customHeight="1">
      <c r="A113" s="1131"/>
      <c r="AQ113" s="1132"/>
    </row>
    <row r="114" spans="1:43" s="1130" customFormat="1" ht="13.5" customHeight="1">
      <c r="A114" s="1131"/>
      <c r="AQ114" s="1132"/>
    </row>
    <row r="115" spans="1:43" s="1130" customFormat="1" ht="13.5" customHeight="1">
      <c r="A115" s="1131"/>
      <c r="AQ115" s="1132"/>
    </row>
    <row r="116" spans="1:43" s="1130" customFormat="1" ht="13.5" customHeight="1">
      <c r="A116" s="1131"/>
      <c r="AQ116" s="1132"/>
    </row>
    <row r="117" spans="1:43" s="1130" customFormat="1" ht="13.5" customHeight="1">
      <c r="A117" s="1131"/>
      <c r="AQ117" s="1132"/>
    </row>
    <row r="118" spans="1:43" s="1130" customFormat="1" ht="13.5" customHeight="1">
      <c r="A118" s="1131"/>
      <c r="AQ118" s="1132"/>
    </row>
    <row r="119" spans="1:43" s="1130" customFormat="1" ht="13.5" customHeight="1">
      <c r="A119" s="1131"/>
      <c r="AQ119" s="1132"/>
    </row>
    <row r="120" spans="1:43" s="1130" customFormat="1" ht="13.5" customHeight="1">
      <c r="A120" s="1131"/>
      <c r="B120" s="1073"/>
      <c r="C120" s="1073"/>
      <c r="D120" s="1073"/>
      <c r="E120" s="1073"/>
      <c r="F120" s="1073"/>
      <c r="G120" s="1073"/>
      <c r="H120" s="1073"/>
      <c r="I120" s="1073"/>
      <c r="J120" s="1073"/>
      <c r="K120" s="1073"/>
      <c r="L120" s="1073"/>
      <c r="M120" s="1073"/>
      <c r="N120" s="1073"/>
      <c r="O120" s="1073"/>
      <c r="P120" s="1073"/>
      <c r="Q120" s="1073"/>
      <c r="R120" s="1073"/>
      <c r="S120" s="1073"/>
      <c r="T120" s="1073"/>
      <c r="U120" s="1073"/>
      <c r="V120" s="1073"/>
      <c r="W120" s="1073"/>
      <c r="X120" s="1073"/>
      <c r="Y120" s="1073"/>
      <c r="Z120" s="1073"/>
      <c r="AA120" s="1073"/>
      <c r="AB120" s="1073"/>
      <c r="AC120" s="1073"/>
      <c r="AD120" s="1073"/>
      <c r="AE120" s="1073"/>
      <c r="AF120" s="1073"/>
      <c r="AG120" s="1073"/>
      <c r="AH120" s="1073"/>
      <c r="AI120" s="1073"/>
      <c r="AJ120" s="1073"/>
      <c r="AK120" s="1073"/>
      <c r="AL120" s="1073"/>
      <c r="AM120" s="1073"/>
      <c r="AN120" s="1073"/>
      <c r="AO120" s="1073"/>
      <c r="AP120" s="1073"/>
      <c r="AQ120" s="1132"/>
    </row>
    <row r="121" spans="1:43" s="1130" customFormat="1" ht="13.5" customHeight="1">
      <c r="A121" s="1131"/>
      <c r="B121" s="1073"/>
      <c r="C121" s="1073"/>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3"/>
      <c r="AC121" s="1073"/>
      <c r="AD121" s="1073"/>
      <c r="AE121" s="1073"/>
      <c r="AF121" s="1073"/>
      <c r="AG121" s="1073"/>
      <c r="AH121" s="1073"/>
      <c r="AI121" s="1073"/>
      <c r="AJ121" s="1073"/>
      <c r="AK121" s="1073"/>
      <c r="AL121" s="1073"/>
      <c r="AM121" s="1073"/>
      <c r="AN121" s="1073"/>
      <c r="AO121" s="1073"/>
      <c r="AP121" s="1073"/>
      <c r="AQ121" s="1132"/>
    </row>
    <row r="122" spans="1:43" s="1130" customFormat="1" ht="13.5" customHeight="1">
      <c r="A122" s="1131"/>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1073"/>
      <c r="AK122" s="1073"/>
      <c r="AL122" s="1073"/>
      <c r="AM122" s="1073"/>
      <c r="AN122" s="1073"/>
      <c r="AO122" s="1073"/>
      <c r="AP122" s="1073"/>
      <c r="AQ122" s="1132"/>
    </row>
    <row r="123" spans="1:43" s="1130" customFormat="1" ht="13.5" customHeight="1">
      <c r="A123" s="1131"/>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132"/>
    </row>
    <row r="124" spans="1:43" s="1130" customFormat="1" ht="13.5" customHeight="1">
      <c r="A124" s="1131"/>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132"/>
    </row>
    <row r="125" spans="1:43" s="1130" customFormat="1" ht="13.5" customHeight="1">
      <c r="A125" s="1131"/>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132"/>
    </row>
    <row r="126" spans="1:43" s="1130" customFormat="1" ht="13.5" customHeight="1">
      <c r="A126" s="1131"/>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3"/>
      <c r="Y126" s="1073"/>
      <c r="Z126" s="1073"/>
      <c r="AA126" s="1073"/>
      <c r="AB126" s="1073"/>
      <c r="AC126" s="1073"/>
      <c r="AD126" s="1073"/>
      <c r="AE126" s="1073"/>
      <c r="AF126" s="1073"/>
      <c r="AG126" s="1073"/>
      <c r="AH126" s="1073"/>
      <c r="AI126" s="1073"/>
      <c r="AJ126" s="1073"/>
      <c r="AK126" s="1073"/>
      <c r="AL126" s="1073"/>
      <c r="AM126" s="1073"/>
      <c r="AN126" s="1073"/>
      <c r="AO126" s="1073"/>
      <c r="AP126" s="1073"/>
      <c r="AQ126" s="1132"/>
    </row>
    <row r="127" spans="1:43" s="1130" customFormat="1" ht="13.5" customHeight="1">
      <c r="A127" s="1131"/>
      <c r="B127" s="1073"/>
      <c r="C127" s="1073"/>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3"/>
      <c r="AA127" s="1073"/>
      <c r="AB127" s="1073"/>
      <c r="AC127" s="1073"/>
      <c r="AD127" s="1073"/>
      <c r="AE127" s="1073"/>
      <c r="AF127" s="1073"/>
      <c r="AG127" s="1073"/>
      <c r="AH127" s="1073"/>
      <c r="AI127" s="1073"/>
      <c r="AJ127" s="1073"/>
      <c r="AK127" s="1073"/>
      <c r="AL127" s="1073"/>
      <c r="AM127" s="1073"/>
      <c r="AN127" s="1073"/>
      <c r="AO127" s="1073"/>
      <c r="AP127" s="1073"/>
      <c r="AQ127" s="1132"/>
    </row>
  </sheetData>
  <mergeCells count="201">
    <mergeCell ref="BM54:BS57"/>
    <mergeCell ref="BT54:BZ57"/>
    <mergeCell ref="CA54:CF57"/>
    <mergeCell ref="B64:I67"/>
    <mergeCell ref="J64:O67"/>
    <mergeCell ref="P64:V67"/>
    <mergeCell ref="W64:AC67"/>
    <mergeCell ref="AD64:AJ67"/>
    <mergeCell ref="AK64:AP67"/>
    <mergeCell ref="AV63:CF64"/>
    <mergeCell ref="AV60:CF61"/>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59:H60"/>
    <mergeCell ref="D61:H62"/>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I51:V52"/>
    <mergeCell ref="X51:AB52"/>
    <mergeCell ref="C53:G54"/>
    <mergeCell ref="X53:AB54"/>
    <mergeCell ref="AD55:AP56"/>
    <mergeCell ref="AD57:AP58"/>
    <mergeCell ref="X55:AB56"/>
    <mergeCell ref="X57:AB58"/>
    <mergeCell ref="I55:K55"/>
    <mergeCell ref="I56:K56"/>
    <mergeCell ref="L55:V56"/>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0:AP70"/>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rintOptions horizontalCentered="1" verticalCentered="1"/>
  <pageMargins left="1.0236220472440944" right="0.6692913385826772" top="0.51181102362204722" bottom="0.15748031496062992" header="0.39370078740157483" footer="0"/>
  <pageSetup paperSize="8" scale="89" orientation="landscape" r:id="rId1"/>
  <headerFooter scaleWithDoc="0" alignWithMargins="0">
    <oddHeader>&amp;R(様式１２－１）</oddHeader>
  </headerFooter>
  <rowBreaks count="1" manualBreakCount="1">
    <brk id="77" min="1"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631" bestFit="1" customWidth="1"/>
    <col min="2" max="2" width="4.625" style="363" customWidth="1"/>
    <col min="3" max="27" width="3.625" style="363" customWidth="1"/>
    <col min="28" max="29" width="9" style="631" customWidth="1"/>
    <col min="30" max="16384" width="8" style="363"/>
  </cols>
  <sheetData>
    <row r="1" spans="1:29">
      <c r="A1" s="1506" t="s">
        <v>1192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B1" s="632"/>
      <c r="AC1" s="632"/>
    </row>
    <row r="2" spans="1:29">
      <c r="A2" s="1506"/>
      <c r="B2" s="245"/>
      <c r="C2" s="245"/>
      <c r="D2" s="245"/>
      <c r="E2" s="60"/>
      <c r="F2" s="60"/>
      <c r="G2" s="60"/>
      <c r="H2" s="60"/>
      <c r="I2" s="60"/>
      <c r="J2" s="60"/>
      <c r="K2" s="60"/>
      <c r="L2" s="60"/>
      <c r="M2" s="60"/>
      <c r="N2" s="60"/>
      <c r="O2" s="60"/>
      <c r="P2" s="245"/>
      <c r="Q2" s="245"/>
      <c r="R2" s="245"/>
      <c r="S2" s="245"/>
      <c r="T2" s="245"/>
      <c r="U2" s="245"/>
      <c r="V2" s="245"/>
      <c r="W2" s="245"/>
      <c r="X2" s="245"/>
      <c r="Y2" s="245"/>
      <c r="Z2" s="245"/>
      <c r="AB2" s="632"/>
      <c r="AC2" s="632"/>
    </row>
    <row r="3" spans="1:29" ht="15" customHeight="1">
      <c r="A3" s="1506"/>
      <c r="B3" s="245"/>
      <c r="C3" s="245"/>
      <c r="D3" s="245"/>
      <c r="E3" s="51" t="s">
        <v>476</v>
      </c>
      <c r="F3" s="60"/>
      <c r="G3" s="60"/>
      <c r="H3" s="60"/>
      <c r="I3" s="60"/>
      <c r="J3" s="60"/>
      <c r="K3" s="60"/>
      <c r="L3" s="60"/>
      <c r="M3" s="60"/>
      <c r="N3" s="60"/>
      <c r="O3" s="60"/>
      <c r="P3" s="245"/>
      <c r="Q3" s="245"/>
      <c r="R3" s="245"/>
      <c r="S3" s="52" t="s">
        <v>537</v>
      </c>
      <c r="T3" s="53"/>
      <c r="U3" s="53" t="s">
        <v>536</v>
      </c>
      <c r="V3" s="53"/>
      <c r="W3" s="53" t="s">
        <v>535</v>
      </c>
      <c r="X3" s="53"/>
      <c r="Y3" s="53" t="s">
        <v>534</v>
      </c>
      <c r="Z3" s="245"/>
      <c r="AB3" s="632"/>
      <c r="AC3" s="632"/>
    </row>
    <row r="4" spans="1:29">
      <c r="B4" s="245"/>
      <c r="C4" s="245"/>
      <c r="D4" s="245"/>
      <c r="E4" s="60"/>
      <c r="F4" s="60"/>
      <c r="G4" s="60"/>
      <c r="H4" s="60"/>
      <c r="I4" s="60"/>
      <c r="J4" s="60"/>
      <c r="K4" s="60"/>
      <c r="L4" s="245"/>
      <c r="M4" s="54"/>
      <c r="N4" s="60"/>
      <c r="O4" s="60"/>
      <c r="P4" s="245"/>
      <c r="Q4" s="245"/>
      <c r="R4" s="245"/>
      <c r="S4" s="245"/>
      <c r="T4" s="245"/>
      <c r="U4" s="245"/>
      <c r="V4" s="245"/>
      <c r="W4" s="245"/>
      <c r="X4" s="245"/>
      <c r="Y4" s="245"/>
      <c r="Z4" s="245"/>
      <c r="AB4" s="632"/>
      <c r="AC4" s="632"/>
    </row>
    <row r="5" spans="1:29">
      <c r="B5" s="245"/>
      <c r="C5" s="245"/>
      <c r="D5" s="245"/>
      <c r="E5" s="51" t="s">
        <v>476</v>
      </c>
      <c r="F5" s="60"/>
      <c r="G5" s="60"/>
      <c r="H5" s="60"/>
      <c r="I5" s="60"/>
      <c r="J5" s="60"/>
      <c r="K5" s="60"/>
      <c r="L5" s="60"/>
      <c r="M5" s="60"/>
      <c r="N5" s="60"/>
      <c r="O5" s="60"/>
      <c r="P5" s="245"/>
      <c r="Q5" s="245"/>
      <c r="R5" s="245"/>
      <c r="S5" s="245"/>
      <c r="T5" s="245"/>
      <c r="U5" s="245"/>
      <c r="V5" s="245"/>
      <c r="W5" s="245"/>
      <c r="X5" s="245"/>
      <c r="Y5" s="245"/>
      <c r="Z5" s="245"/>
      <c r="AB5" s="632"/>
      <c r="AC5" s="632"/>
    </row>
    <row r="6" spans="1:29">
      <c r="B6" s="245"/>
      <c r="C6" s="245"/>
      <c r="D6" s="245"/>
      <c r="E6" s="60"/>
      <c r="F6" s="60"/>
      <c r="G6" s="60"/>
      <c r="H6" s="60"/>
      <c r="I6" s="60"/>
      <c r="J6" s="60"/>
      <c r="K6" s="60"/>
      <c r="L6" s="60"/>
      <c r="M6" s="60"/>
      <c r="N6" s="60"/>
      <c r="O6" s="60"/>
      <c r="P6" s="245"/>
      <c r="Q6" s="245"/>
      <c r="R6" s="245"/>
      <c r="S6" s="245"/>
      <c r="T6" s="245"/>
      <c r="U6" s="245"/>
      <c r="V6" s="245"/>
      <c r="W6" s="245"/>
      <c r="X6" s="245"/>
      <c r="Y6" s="245"/>
      <c r="Z6" s="245"/>
      <c r="AB6" s="632"/>
      <c r="AC6" s="632"/>
    </row>
    <row r="7" spans="1:29" ht="17.25">
      <c r="B7" s="245"/>
      <c r="C7" s="245"/>
      <c r="D7" s="247" t="str">
        <f>"福 岡 県 " &amp; 入力シート!$C$3 &amp; "長 殿"</f>
        <v>福 岡 県 長 殿</v>
      </c>
      <c r="E7" s="245"/>
      <c r="F7" s="60"/>
      <c r="G7" s="60"/>
      <c r="H7" s="60"/>
      <c r="I7" s="60"/>
      <c r="J7" s="60"/>
      <c r="K7" s="60"/>
      <c r="L7" s="60"/>
      <c r="M7" s="60"/>
      <c r="N7" s="60"/>
      <c r="O7" s="60"/>
      <c r="P7" s="245"/>
      <c r="Q7" s="245"/>
      <c r="R7" s="245"/>
      <c r="S7" s="245"/>
      <c r="T7" s="245"/>
      <c r="U7" s="245"/>
      <c r="V7" s="245"/>
      <c r="W7" s="245"/>
      <c r="X7" s="245"/>
      <c r="Y7" s="245"/>
      <c r="Z7" s="245"/>
      <c r="AB7" s="632"/>
      <c r="AC7" s="632"/>
    </row>
    <row r="8" spans="1:29" ht="12" customHeight="1">
      <c r="B8" s="245"/>
      <c r="C8" s="245"/>
      <c r="D8" s="245"/>
      <c r="E8" s="60"/>
      <c r="F8" s="60"/>
      <c r="G8" s="60"/>
      <c r="H8" s="60"/>
      <c r="I8" s="60"/>
      <c r="J8" s="60"/>
      <c r="K8" s="60"/>
      <c r="L8" s="60"/>
      <c r="M8" s="60"/>
      <c r="N8" s="60"/>
      <c r="O8" s="60"/>
      <c r="P8" s="245"/>
      <c r="Q8" s="245"/>
      <c r="R8" s="245"/>
      <c r="S8" s="245"/>
      <c r="T8" s="245"/>
      <c r="U8" s="245"/>
      <c r="V8" s="245"/>
      <c r="W8" s="245"/>
      <c r="X8" s="245"/>
      <c r="Y8" s="245"/>
      <c r="Z8" s="245"/>
      <c r="AB8" s="632"/>
      <c r="AC8" s="632"/>
    </row>
    <row r="9" spans="1:29" ht="12" customHeight="1">
      <c r="B9" s="245"/>
      <c r="C9" s="245"/>
      <c r="D9" s="245"/>
      <c r="E9" s="51" t="s">
        <v>476</v>
      </c>
      <c r="F9" s="60"/>
      <c r="G9" s="60"/>
      <c r="H9" s="60"/>
      <c r="I9" s="60"/>
      <c r="J9" s="60"/>
      <c r="K9" s="60"/>
      <c r="L9" s="60"/>
      <c r="M9" s="60"/>
      <c r="N9" s="60"/>
      <c r="O9" s="60"/>
      <c r="P9" s="245"/>
      <c r="Q9" s="245"/>
      <c r="R9" s="245"/>
      <c r="S9" s="245"/>
      <c r="T9" s="245"/>
      <c r="U9" s="245"/>
      <c r="V9" s="245"/>
      <c r="W9" s="245"/>
      <c r="X9" s="245"/>
      <c r="Y9" s="245"/>
      <c r="Z9" s="245"/>
      <c r="AB9" s="632"/>
      <c r="AC9" s="632"/>
    </row>
    <row r="10" spans="1:29">
      <c r="B10" s="245"/>
      <c r="C10" s="245"/>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245"/>
      <c r="D11" s="245"/>
      <c r="E11" s="55"/>
      <c r="F11" s="60"/>
      <c r="G11" s="60"/>
      <c r="H11" s="245"/>
      <c r="I11" s="245"/>
      <c r="J11" s="248"/>
      <c r="K11" s="60"/>
      <c r="L11" s="60"/>
      <c r="M11" s="56"/>
      <c r="N11" s="57" t="s">
        <v>478</v>
      </c>
      <c r="O11" s="58" t="s">
        <v>479</v>
      </c>
      <c r="P11" s="59"/>
      <c r="Q11" s="245"/>
      <c r="R11" s="2391" t="str">
        <f>" " &amp; 入力シート!D22</f>
        <v xml:space="preserve"> </v>
      </c>
      <c r="S11" s="2391"/>
      <c r="T11" s="2391"/>
      <c r="U11" s="2391"/>
      <c r="V11" s="2391"/>
      <c r="W11" s="2391"/>
      <c r="X11" s="2391"/>
      <c r="Y11" s="2391"/>
      <c r="Z11" s="2391"/>
    </row>
    <row r="12" spans="1:29">
      <c r="B12" s="245"/>
      <c r="C12" s="245"/>
      <c r="D12" s="245"/>
      <c r="E12" s="60"/>
      <c r="F12" s="60"/>
      <c r="G12" s="60"/>
      <c r="H12" s="60"/>
      <c r="I12" s="245"/>
      <c r="J12" s="248"/>
      <c r="K12" s="60"/>
      <c r="L12" s="60"/>
      <c r="M12" s="56"/>
      <c r="N12" s="56"/>
      <c r="O12" s="56"/>
      <c r="P12" s="59"/>
      <c r="Q12" s="245"/>
      <c r="R12" s="314"/>
      <c r="S12" s="314"/>
      <c r="T12" s="314"/>
      <c r="U12" s="314"/>
      <c r="V12" s="314"/>
      <c r="W12" s="314"/>
      <c r="X12" s="314"/>
      <c r="Y12" s="314"/>
      <c r="Z12" s="314"/>
    </row>
    <row r="13" spans="1:29" ht="13.5" customHeight="1">
      <c r="B13" s="245"/>
      <c r="C13" s="245"/>
      <c r="D13" s="245"/>
      <c r="E13" s="55"/>
      <c r="F13" s="60"/>
      <c r="G13" s="60"/>
      <c r="H13" s="60"/>
      <c r="I13" s="245"/>
      <c r="J13" s="248"/>
      <c r="K13" s="60"/>
      <c r="L13" s="60"/>
      <c r="M13" s="56"/>
      <c r="N13" s="56"/>
      <c r="O13" s="58" t="s">
        <v>480</v>
      </c>
      <c r="P13" s="59"/>
      <c r="Q13" s="245"/>
      <c r="R13" s="2389" t="str">
        <f>" " &amp; 入力シート!D23</f>
        <v xml:space="preserve"> </v>
      </c>
      <c r="S13" s="2389"/>
      <c r="T13" s="2389"/>
      <c r="U13" s="2389"/>
      <c r="V13" s="2389"/>
      <c r="W13" s="2389"/>
      <c r="X13" s="2389"/>
      <c r="Y13" s="2389"/>
      <c r="Z13" s="2389"/>
    </row>
    <row r="14" spans="1:29">
      <c r="B14" s="245"/>
      <c r="C14" s="245"/>
      <c r="D14" s="245"/>
      <c r="E14" s="60"/>
      <c r="F14" s="60"/>
      <c r="G14" s="60"/>
      <c r="H14" s="60"/>
      <c r="I14" s="245"/>
      <c r="J14" s="248"/>
      <c r="K14" s="60"/>
      <c r="L14" s="60"/>
      <c r="M14" s="56"/>
      <c r="N14" s="56"/>
      <c r="O14" s="56"/>
      <c r="P14" s="59"/>
      <c r="Q14" s="245"/>
      <c r="R14" s="2389"/>
      <c r="S14" s="2389"/>
      <c r="T14" s="2389"/>
      <c r="U14" s="2389"/>
      <c r="V14" s="2389"/>
      <c r="W14" s="2389"/>
      <c r="X14" s="2389"/>
      <c r="Y14" s="2389"/>
      <c r="Z14" s="2389"/>
    </row>
    <row r="15" spans="1:29">
      <c r="B15" s="245"/>
      <c r="C15" s="245"/>
      <c r="D15" s="245"/>
      <c r="E15" s="55"/>
      <c r="F15" s="60"/>
      <c r="G15" s="60"/>
      <c r="H15" s="60"/>
      <c r="I15" s="245"/>
      <c r="J15" s="248"/>
      <c r="K15" s="60"/>
      <c r="L15" s="60"/>
      <c r="M15" s="56"/>
      <c r="N15" s="56"/>
      <c r="O15" s="58" t="s">
        <v>481</v>
      </c>
      <c r="P15" s="59"/>
      <c r="Q15" s="245"/>
      <c r="R15" s="1549" t="str">
        <f>" " &amp; 入力シート!D24</f>
        <v xml:space="preserve"> </v>
      </c>
      <c r="S15" s="1549"/>
      <c r="T15" s="1549"/>
      <c r="U15" s="1549"/>
      <c r="V15" s="1549"/>
      <c r="W15" s="1549"/>
      <c r="X15" s="1549"/>
      <c r="Y15" s="249" t="s">
        <v>1452</v>
      </c>
      <c r="Z15" s="249"/>
    </row>
    <row r="16" spans="1:29">
      <c r="B16" s="245"/>
      <c r="C16" s="245"/>
      <c r="D16" s="245"/>
      <c r="E16" s="60"/>
      <c r="F16" s="60"/>
      <c r="G16" s="60"/>
      <c r="H16" s="60"/>
      <c r="I16" s="60"/>
      <c r="J16" s="245"/>
      <c r="K16" s="60"/>
      <c r="L16" s="60"/>
      <c r="M16" s="60"/>
      <c r="N16" s="60"/>
      <c r="O16" s="60"/>
      <c r="P16" s="245"/>
      <c r="Q16" s="245"/>
      <c r="R16" s="245"/>
      <c r="S16" s="245"/>
      <c r="T16" s="245"/>
      <c r="U16" s="245"/>
      <c r="V16" s="245"/>
      <c r="W16" s="245"/>
      <c r="X16" s="245"/>
      <c r="Y16" s="245"/>
      <c r="Z16" s="245"/>
    </row>
    <row r="17" spans="2:26" ht="13.9" customHeight="1">
      <c r="B17" s="245"/>
      <c r="C17" s="245"/>
      <c r="D17" s="245"/>
      <c r="E17" s="51" t="s">
        <v>476</v>
      </c>
      <c r="F17" s="60"/>
      <c r="G17" s="60"/>
      <c r="H17" s="60"/>
      <c r="I17" s="60"/>
      <c r="J17" s="60"/>
      <c r="K17" s="60"/>
      <c r="L17" s="60"/>
      <c r="M17" s="60"/>
      <c r="N17" s="60"/>
      <c r="O17" s="60"/>
      <c r="P17" s="245"/>
      <c r="Q17" s="245"/>
      <c r="R17" s="245"/>
      <c r="S17" s="245"/>
      <c r="T17" s="245"/>
      <c r="U17" s="245"/>
      <c r="V17" s="245"/>
      <c r="W17" s="245"/>
      <c r="X17" s="245"/>
      <c r="Y17" s="245"/>
      <c r="Z17" s="245"/>
    </row>
    <row r="18" spans="2:26" ht="18.75" customHeight="1">
      <c r="B18" s="245"/>
      <c r="C18" s="1546" t="s">
        <v>242</v>
      </c>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row>
    <row r="19" spans="2:26" ht="18.75" customHeight="1">
      <c r="B19" s="245"/>
      <c r="C19" s="194"/>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2:26" ht="14.45" customHeight="1">
      <c r="B20" s="245"/>
      <c r="C20" s="245"/>
      <c r="D20" s="245"/>
      <c r="E20" s="60"/>
      <c r="F20" s="250"/>
      <c r="G20" s="60"/>
      <c r="H20" s="65"/>
      <c r="I20" s="246"/>
      <c r="J20" s="246"/>
      <c r="K20" s="246"/>
      <c r="L20" s="246"/>
      <c r="M20" s="246"/>
      <c r="N20" s="246"/>
      <c r="O20" s="246"/>
      <c r="P20" s="246"/>
      <c r="Q20" s="246"/>
      <c r="R20" s="246"/>
      <c r="S20" s="65"/>
      <c r="T20" s="246"/>
      <c r="U20" s="246"/>
      <c r="V20" s="246"/>
      <c r="W20" s="246"/>
      <c r="X20" s="246"/>
      <c r="Y20" s="245"/>
      <c r="Z20" s="245"/>
    </row>
    <row r="21" spans="2:26" ht="24" customHeight="1">
      <c r="B21" s="245"/>
      <c r="C21" s="245"/>
      <c r="D21" s="1541" t="s">
        <v>241</v>
      </c>
      <c r="E21" s="1533"/>
      <c r="F21" s="1533"/>
      <c r="G21" s="1533"/>
      <c r="H21" s="1533"/>
      <c r="I21" s="1533"/>
      <c r="J21" s="1533"/>
      <c r="K21" s="1533"/>
      <c r="L21" s="1533"/>
      <c r="M21" s="1533"/>
      <c r="N21" s="1542"/>
      <c r="O21" s="1542"/>
      <c r="P21" s="1542"/>
      <c r="Q21" s="1542"/>
      <c r="R21" s="1542"/>
      <c r="S21" s="1542"/>
      <c r="T21" s="1542"/>
      <c r="U21" s="1542"/>
      <c r="V21" s="1542"/>
      <c r="W21" s="1542"/>
      <c r="X21" s="1542"/>
      <c r="Y21" s="1542"/>
      <c r="Z21" s="245"/>
    </row>
    <row r="22" spans="2:26" ht="24" customHeight="1">
      <c r="B22" s="245"/>
      <c r="C22" s="245"/>
      <c r="D22" s="1533"/>
      <c r="E22" s="1533"/>
      <c r="F22" s="1533"/>
      <c r="G22" s="1533"/>
      <c r="H22" s="1533"/>
      <c r="I22" s="1533"/>
      <c r="J22" s="1533"/>
      <c r="K22" s="1533"/>
      <c r="L22" s="1533"/>
      <c r="M22" s="1533"/>
      <c r="N22" s="1542"/>
      <c r="O22" s="1542"/>
      <c r="P22" s="1542"/>
      <c r="Q22" s="1542"/>
      <c r="R22" s="1542"/>
      <c r="S22" s="1542"/>
      <c r="T22" s="1542"/>
      <c r="U22" s="1542"/>
      <c r="V22" s="1542"/>
      <c r="W22" s="1542"/>
      <c r="X22" s="1542"/>
      <c r="Y22" s="1542"/>
      <c r="Z22" s="245"/>
    </row>
    <row r="23" spans="2:26" ht="14.45" customHeight="1">
      <c r="B23" s="245"/>
      <c r="C23" s="1543" t="s">
        <v>477</v>
      </c>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245"/>
    </row>
    <row r="24" spans="2:26" ht="15.95" customHeight="1">
      <c r="B24" s="245"/>
      <c r="C24" s="245"/>
      <c r="D24" s="245"/>
      <c r="E24" s="64"/>
      <c r="F24" s="64"/>
      <c r="G24" s="64"/>
      <c r="H24" s="65"/>
      <c r="I24" s="65"/>
      <c r="J24" s="65"/>
      <c r="K24" s="65"/>
      <c r="L24" s="65"/>
      <c r="M24" s="65"/>
      <c r="N24" s="60"/>
      <c r="O24" s="60"/>
      <c r="P24" s="245"/>
      <c r="Q24" s="245"/>
      <c r="R24" s="245"/>
      <c r="S24" s="245"/>
      <c r="T24" s="245"/>
      <c r="U24" s="245"/>
      <c r="V24" s="245"/>
      <c r="W24" s="245"/>
      <c r="X24" s="245"/>
      <c r="Y24" s="245"/>
      <c r="Z24" s="245"/>
    </row>
    <row r="25" spans="2:26" ht="16.149999999999999" customHeight="1">
      <c r="B25" s="245"/>
      <c r="C25" s="245"/>
      <c r="D25" s="2390" t="s">
        <v>233</v>
      </c>
      <c r="E25" s="2390"/>
      <c r="F25" s="2390"/>
      <c r="G25" s="2390"/>
      <c r="H25" s="2390"/>
      <c r="I25" s="2390"/>
      <c r="J25" s="2390"/>
      <c r="K25" s="2390"/>
      <c r="L25" s="2390"/>
      <c r="M25" s="2390"/>
      <c r="N25" s="2390"/>
      <c r="O25" s="2390"/>
      <c r="P25" s="2390"/>
      <c r="Q25" s="2390"/>
      <c r="R25" s="2390"/>
      <c r="S25" s="2390"/>
      <c r="T25" s="2390"/>
      <c r="U25" s="2390"/>
      <c r="V25" s="2390"/>
      <c r="W25" s="2390"/>
      <c r="X25" s="2390"/>
      <c r="Y25" s="2390"/>
      <c r="Z25" s="245"/>
    </row>
    <row r="26" spans="2:26" ht="15.95" customHeight="1">
      <c r="B26" s="245"/>
      <c r="C26" s="245"/>
      <c r="D26" s="43"/>
      <c r="E26" s="66"/>
      <c r="F26" s="66"/>
      <c r="G26" s="64"/>
      <c r="H26" s="65"/>
      <c r="I26" s="65"/>
      <c r="J26" s="65"/>
      <c r="K26" s="65"/>
      <c r="L26" s="65"/>
      <c r="M26" s="65"/>
      <c r="N26" s="60"/>
      <c r="O26" s="60"/>
      <c r="P26" s="245"/>
      <c r="Q26" s="245"/>
      <c r="R26" s="245"/>
      <c r="S26" s="245"/>
      <c r="T26" s="245"/>
      <c r="U26" s="245"/>
      <c r="V26" s="245"/>
      <c r="W26" s="245"/>
      <c r="X26" s="245"/>
      <c r="Y26" s="245"/>
      <c r="Z26" s="245"/>
    </row>
    <row r="27" spans="2:26" ht="15.95" customHeight="1">
      <c r="B27" s="245"/>
      <c r="C27" s="245"/>
      <c r="D27" s="2392"/>
      <c r="E27" s="2392"/>
      <c r="F27" s="2392"/>
      <c r="G27" s="2392"/>
      <c r="H27" s="2392"/>
      <c r="I27" s="2392"/>
      <c r="J27" s="2392"/>
      <c r="K27" s="2392"/>
      <c r="L27" s="2392"/>
      <c r="M27" s="2392"/>
      <c r="N27" s="2392"/>
      <c r="O27" s="2392"/>
      <c r="P27" s="2392"/>
      <c r="Q27" s="2392"/>
      <c r="R27" s="2392"/>
      <c r="S27" s="2392"/>
      <c r="T27" s="2392"/>
      <c r="U27" s="2392"/>
      <c r="V27" s="2392"/>
      <c r="W27" s="2392"/>
      <c r="X27" s="2392"/>
      <c r="Y27" s="2392"/>
      <c r="Z27" s="245"/>
    </row>
    <row r="28" spans="2:26" ht="15.95" customHeight="1">
      <c r="B28" s="245"/>
      <c r="C28" s="245"/>
      <c r="D28" s="42"/>
      <c r="E28" s="64"/>
      <c r="F28" s="64"/>
      <c r="G28" s="64"/>
      <c r="H28" s="65"/>
      <c r="I28" s="65"/>
      <c r="J28" s="65"/>
      <c r="K28" s="65"/>
      <c r="L28" s="65"/>
      <c r="M28" s="65"/>
      <c r="N28" s="60"/>
      <c r="O28" s="60"/>
      <c r="P28" s="245"/>
      <c r="Q28" s="245"/>
      <c r="R28" s="245"/>
      <c r="S28" s="245"/>
      <c r="T28" s="245"/>
      <c r="U28" s="245"/>
      <c r="V28" s="245"/>
      <c r="W28" s="245"/>
      <c r="X28" s="245"/>
      <c r="Y28" s="245"/>
      <c r="Z28" s="245"/>
    </row>
    <row r="29" spans="2:26" ht="14.25">
      <c r="B29" s="245"/>
      <c r="C29" s="245"/>
      <c r="D29" s="2390" t="s">
        <v>234</v>
      </c>
      <c r="E29" s="2390"/>
      <c r="F29" s="2390"/>
      <c r="G29" s="2390"/>
      <c r="H29" s="2390"/>
      <c r="I29" s="2390"/>
      <c r="J29" s="2390"/>
      <c r="K29" s="2390"/>
      <c r="L29" s="2390"/>
      <c r="M29" s="2390"/>
      <c r="N29" s="2390"/>
      <c r="O29" s="2390"/>
      <c r="P29" s="2390"/>
      <c r="Q29" s="2390"/>
      <c r="R29" s="2390"/>
      <c r="S29" s="2390"/>
      <c r="T29" s="2390"/>
      <c r="U29" s="2390"/>
      <c r="V29" s="2390"/>
      <c r="W29" s="2390"/>
      <c r="X29" s="2390"/>
      <c r="Y29" s="2390"/>
      <c r="Z29" s="245"/>
    </row>
    <row r="30" spans="2:26" ht="15.95" customHeight="1">
      <c r="B30" s="245"/>
      <c r="C30" s="245"/>
      <c r="D30" s="42"/>
      <c r="E30" s="64"/>
      <c r="F30" s="64"/>
      <c r="G30" s="64"/>
      <c r="H30" s="65"/>
      <c r="I30" s="65"/>
      <c r="J30" s="65"/>
      <c r="K30" s="65"/>
      <c r="L30" s="65"/>
      <c r="M30" s="65"/>
      <c r="N30" s="60"/>
      <c r="O30" s="60"/>
      <c r="P30" s="245"/>
      <c r="Q30" s="245"/>
      <c r="R30" s="245"/>
      <c r="S30" s="245"/>
      <c r="T30" s="245"/>
      <c r="U30" s="245"/>
      <c r="V30" s="245"/>
      <c r="W30" s="245"/>
      <c r="X30" s="245"/>
      <c r="Y30" s="245"/>
      <c r="Z30" s="245"/>
    </row>
    <row r="31" spans="2:26" ht="15.95" customHeight="1">
      <c r="B31" s="245"/>
      <c r="C31" s="245"/>
      <c r="D31" s="2390"/>
      <c r="E31" s="2390"/>
      <c r="F31" s="2390"/>
      <c r="G31" s="2390"/>
      <c r="H31" s="2390"/>
      <c r="I31" s="2390"/>
      <c r="J31" s="2390"/>
      <c r="K31" s="2390"/>
      <c r="L31" s="2390"/>
      <c r="M31" s="2390"/>
      <c r="N31" s="2390"/>
      <c r="O31" s="2390"/>
      <c r="P31" s="2390"/>
      <c r="Q31" s="2390"/>
      <c r="R31" s="2390"/>
      <c r="S31" s="2390"/>
      <c r="T31" s="2390"/>
      <c r="U31" s="2390"/>
      <c r="V31" s="2390"/>
      <c r="W31" s="2390"/>
      <c r="X31" s="2390"/>
      <c r="Y31" s="2390"/>
      <c r="Z31" s="245"/>
    </row>
    <row r="32" spans="2:26" ht="15.95" customHeight="1">
      <c r="B32" s="245"/>
      <c r="C32" s="245"/>
      <c r="D32" s="42"/>
      <c r="E32" s="64"/>
      <c r="F32" s="64"/>
      <c r="G32" s="64"/>
      <c r="H32" s="65"/>
      <c r="I32" s="65"/>
      <c r="J32" s="65"/>
      <c r="K32" s="65"/>
      <c r="L32" s="65"/>
      <c r="M32" s="65"/>
      <c r="N32" s="60"/>
      <c r="O32" s="60"/>
      <c r="P32" s="245"/>
      <c r="Q32" s="245"/>
      <c r="R32" s="245"/>
      <c r="S32" s="245"/>
      <c r="T32" s="245"/>
      <c r="U32" s="245"/>
      <c r="V32" s="245"/>
      <c r="W32" s="245"/>
      <c r="X32" s="245"/>
      <c r="Y32" s="245"/>
      <c r="Z32" s="245"/>
    </row>
    <row r="33" spans="1:26" ht="15.95" customHeight="1">
      <c r="B33" s="245"/>
      <c r="C33" s="245"/>
      <c r="D33" s="2390" t="s">
        <v>235</v>
      </c>
      <c r="E33" s="2390"/>
      <c r="F33" s="2390"/>
      <c r="G33" s="2390"/>
      <c r="H33" s="2390"/>
      <c r="I33" s="2390"/>
      <c r="J33" s="2390"/>
      <c r="K33" s="2390"/>
      <c r="L33" s="2390"/>
      <c r="M33" s="2390"/>
      <c r="N33" s="2390"/>
      <c r="O33" s="2390"/>
      <c r="P33" s="2390"/>
      <c r="Q33" s="2390"/>
      <c r="R33" s="2390"/>
      <c r="S33" s="2390"/>
      <c r="T33" s="2390"/>
      <c r="U33" s="2390"/>
      <c r="V33" s="2390"/>
      <c r="W33" s="2390"/>
      <c r="X33" s="2390"/>
      <c r="Y33" s="2390"/>
      <c r="Z33" s="245"/>
    </row>
    <row r="34" spans="1:26" ht="15.95" customHeight="1">
      <c r="B34" s="245"/>
      <c r="C34" s="245"/>
      <c r="D34" s="43"/>
      <c r="E34" s="43"/>
      <c r="F34" s="43"/>
      <c r="G34" s="43"/>
      <c r="H34" s="43"/>
      <c r="I34" s="43"/>
      <c r="J34" s="43"/>
      <c r="K34" s="43"/>
      <c r="L34" s="2390" t="s">
        <v>236</v>
      </c>
      <c r="M34" s="2390"/>
      <c r="N34" s="2390"/>
      <c r="O34" s="2390"/>
      <c r="P34" s="2390"/>
      <c r="Q34" s="2390"/>
      <c r="R34" s="2390"/>
      <c r="S34" s="2390"/>
      <c r="T34" s="2390"/>
      <c r="U34" s="2390"/>
      <c r="V34" s="2390"/>
      <c r="W34" s="2390"/>
      <c r="X34" s="2390"/>
      <c r="Y34" s="2390"/>
      <c r="Z34" s="245"/>
    </row>
    <row r="35" spans="1:26" ht="15.95" customHeight="1">
      <c r="B35" s="245"/>
      <c r="C35" s="245"/>
      <c r="D35" s="43"/>
      <c r="E35" s="43"/>
      <c r="F35" s="43"/>
      <c r="G35" s="43"/>
      <c r="H35" s="43"/>
      <c r="I35" s="43"/>
      <c r="J35" s="43"/>
      <c r="K35" s="43"/>
      <c r="L35" s="43"/>
      <c r="M35" s="43"/>
      <c r="N35" s="43"/>
      <c r="O35" s="43"/>
      <c r="P35" s="43"/>
      <c r="Q35" s="43"/>
      <c r="R35" s="43"/>
      <c r="S35" s="43"/>
      <c r="T35" s="43"/>
      <c r="U35" s="43"/>
      <c r="V35" s="43"/>
      <c r="W35" s="43"/>
      <c r="X35" s="43"/>
      <c r="Y35" s="43"/>
      <c r="Z35" s="245"/>
    </row>
    <row r="36" spans="1:26" ht="15.95" customHeight="1">
      <c r="B36" s="245"/>
      <c r="C36" s="245"/>
      <c r="D36" s="245"/>
      <c r="E36" s="64"/>
      <c r="F36" s="64"/>
      <c r="G36" s="64"/>
      <c r="H36" s="65"/>
      <c r="I36" s="65"/>
      <c r="J36" s="65"/>
      <c r="K36" s="65"/>
      <c r="L36" s="65"/>
      <c r="M36" s="65"/>
      <c r="N36" s="60"/>
      <c r="O36" s="60"/>
      <c r="P36" s="245"/>
      <c r="Q36" s="245"/>
      <c r="R36" s="245"/>
      <c r="S36" s="245"/>
      <c r="T36" s="245"/>
      <c r="U36" s="245"/>
      <c r="V36" s="245"/>
      <c r="W36" s="245"/>
      <c r="X36" s="245"/>
      <c r="Y36" s="245"/>
      <c r="Z36" s="245"/>
    </row>
    <row r="37" spans="1:26" ht="15.95" customHeight="1">
      <c r="B37" s="245"/>
      <c r="C37" s="245"/>
      <c r="D37" s="2390" t="s">
        <v>237</v>
      </c>
      <c r="E37" s="2390"/>
      <c r="F37" s="2390"/>
      <c r="G37" s="2390"/>
      <c r="H37" s="2390"/>
      <c r="I37" s="2390"/>
      <c r="J37" s="2390"/>
      <c r="K37" s="2390"/>
      <c r="L37" s="2390"/>
      <c r="M37" s="2390"/>
      <c r="N37" s="2390"/>
      <c r="O37" s="2390"/>
      <c r="P37" s="2390"/>
      <c r="Q37" s="2390"/>
      <c r="R37" s="2390"/>
      <c r="S37" s="2390"/>
      <c r="T37" s="2390"/>
      <c r="U37" s="2390"/>
      <c r="V37" s="2390"/>
      <c r="W37" s="2390"/>
      <c r="X37" s="2390"/>
      <c r="Y37" s="2390"/>
      <c r="Z37" s="245"/>
    </row>
    <row r="38" spans="1:26" ht="15.95" customHeight="1">
      <c r="B38" s="245"/>
      <c r="C38" s="245"/>
      <c r="D38" s="245"/>
      <c r="E38" s="64"/>
      <c r="F38" s="64"/>
      <c r="G38" s="64"/>
      <c r="H38" s="65"/>
      <c r="I38" s="65"/>
      <c r="J38" s="65"/>
      <c r="K38" s="65"/>
      <c r="L38" s="65"/>
      <c r="M38" s="65"/>
      <c r="N38" s="60"/>
      <c r="O38" s="60"/>
      <c r="P38" s="245"/>
      <c r="Q38" s="245"/>
      <c r="R38" s="245"/>
      <c r="S38" s="245"/>
      <c r="T38" s="245"/>
      <c r="U38" s="245"/>
      <c r="V38" s="245"/>
      <c r="W38" s="245"/>
      <c r="X38" s="245"/>
      <c r="Y38" s="245"/>
      <c r="Z38" s="245"/>
    </row>
    <row r="39" spans="1:26" ht="15.95" customHeight="1">
      <c r="B39" s="245"/>
      <c r="C39" s="245"/>
      <c r="D39" s="2390"/>
      <c r="E39" s="2390"/>
      <c r="F39" s="2390"/>
      <c r="G39" s="2390"/>
      <c r="H39" s="2390"/>
      <c r="I39" s="2390"/>
      <c r="J39" s="2390"/>
      <c r="K39" s="2390"/>
      <c r="L39" s="2390"/>
      <c r="M39" s="2390"/>
      <c r="N39" s="2390"/>
      <c r="O39" s="2390"/>
      <c r="P39" s="2390"/>
      <c r="Q39" s="2390"/>
      <c r="R39" s="2390"/>
      <c r="S39" s="2390"/>
      <c r="T39" s="2390"/>
      <c r="U39" s="2390"/>
      <c r="V39" s="2390"/>
      <c r="W39" s="2390"/>
      <c r="X39" s="2390"/>
      <c r="Y39" s="2390"/>
      <c r="Z39" s="245"/>
    </row>
    <row r="40" spans="1:26" ht="15.95" customHeight="1">
      <c r="B40" s="245"/>
      <c r="C40" s="245"/>
      <c r="D40" s="245"/>
      <c r="E40" s="63"/>
      <c r="F40" s="64"/>
      <c r="G40" s="64"/>
      <c r="H40" s="65"/>
      <c r="I40" s="65"/>
      <c r="J40" s="65"/>
      <c r="K40" s="65"/>
      <c r="L40" s="65"/>
      <c r="M40" s="65"/>
      <c r="N40" s="60"/>
      <c r="O40" s="60"/>
      <c r="P40" s="245"/>
      <c r="Q40" s="245"/>
      <c r="R40" s="245"/>
      <c r="S40" s="245"/>
      <c r="T40" s="245"/>
      <c r="U40" s="245"/>
      <c r="V40" s="245"/>
      <c r="W40" s="245"/>
      <c r="X40" s="245"/>
      <c r="Y40" s="245"/>
      <c r="Z40" s="245"/>
    </row>
    <row r="41" spans="1:26" ht="14.25">
      <c r="B41" s="245"/>
      <c r="C41" s="245"/>
      <c r="D41" s="2390" t="s">
        <v>238</v>
      </c>
      <c r="E41" s="2390"/>
      <c r="F41" s="2390"/>
      <c r="G41" s="2390"/>
      <c r="H41" s="2390"/>
      <c r="I41" s="2390"/>
      <c r="J41" s="2390"/>
      <c r="K41" s="2390"/>
      <c r="L41" s="2390"/>
      <c r="M41" s="2390"/>
      <c r="N41" s="2390"/>
      <c r="O41" s="2390"/>
      <c r="P41" s="2390"/>
      <c r="Q41" s="2390"/>
      <c r="R41" s="2390"/>
      <c r="S41" s="2390"/>
      <c r="T41" s="2390"/>
      <c r="U41" s="2390"/>
      <c r="V41" s="2390"/>
      <c r="W41" s="2390"/>
      <c r="X41" s="2390"/>
      <c r="Y41" s="2390"/>
      <c r="Z41" s="245"/>
    </row>
    <row r="42" spans="1:26" ht="14.25">
      <c r="B42" s="245"/>
      <c r="C42" s="245"/>
      <c r="D42" s="245"/>
      <c r="E42" s="60"/>
      <c r="F42" s="65"/>
      <c r="G42" s="65"/>
      <c r="H42" s="65"/>
      <c r="I42" s="65"/>
      <c r="J42" s="65"/>
      <c r="K42" s="65"/>
      <c r="L42" s="65"/>
      <c r="M42" s="65"/>
      <c r="N42" s="60"/>
      <c r="O42" s="60"/>
      <c r="P42" s="245"/>
      <c r="Q42" s="245"/>
      <c r="R42" s="245"/>
      <c r="S42" s="245"/>
      <c r="T42" s="245"/>
      <c r="U42" s="245"/>
      <c r="V42" s="245"/>
      <c r="W42" s="245"/>
      <c r="X42" s="245"/>
      <c r="Y42" s="245"/>
      <c r="Z42" s="245"/>
    </row>
    <row r="43" spans="1:26" ht="14.25">
      <c r="B43" s="245"/>
      <c r="C43" s="245"/>
      <c r="D43" s="245"/>
      <c r="E43" s="60"/>
      <c r="F43" s="65"/>
      <c r="G43" s="65"/>
      <c r="H43" s="65"/>
      <c r="I43" s="65"/>
      <c r="J43" s="65"/>
      <c r="K43" s="65"/>
      <c r="L43" s="65"/>
      <c r="M43" s="65"/>
      <c r="N43" s="60"/>
      <c r="O43" s="60"/>
      <c r="P43" s="245"/>
      <c r="Q43" s="245"/>
      <c r="R43" s="245"/>
      <c r="S43" s="245"/>
      <c r="T43" s="245"/>
      <c r="U43" s="245"/>
      <c r="V43" s="245"/>
      <c r="W43" s="245"/>
      <c r="X43" s="245"/>
      <c r="Y43" s="245"/>
      <c r="Z43" s="245"/>
    </row>
    <row r="44" spans="1:26" ht="14.25">
      <c r="B44" s="245"/>
      <c r="C44" s="245"/>
      <c r="D44" s="245"/>
      <c r="E44" s="60"/>
      <c r="F44" s="65"/>
      <c r="G44" s="65"/>
      <c r="H44" s="65"/>
      <c r="I44" s="65"/>
      <c r="J44" s="65"/>
      <c r="K44" s="65"/>
      <c r="L44" s="65"/>
      <c r="M44" s="65"/>
      <c r="N44" s="60"/>
      <c r="O44" s="60"/>
      <c r="P44" s="245"/>
      <c r="Q44" s="245"/>
      <c r="R44" s="245"/>
      <c r="S44" s="245"/>
      <c r="T44" s="245"/>
      <c r="U44" s="245"/>
      <c r="V44" s="245"/>
      <c r="W44" s="245"/>
      <c r="X44" s="245"/>
      <c r="Y44" s="245"/>
      <c r="Z44" s="245"/>
    </row>
    <row r="45" spans="1:26" ht="14.25">
      <c r="B45" s="245"/>
      <c r="C45" s="245"/>
      <c r="D45" s="2390" t="s">
        <v>239</v>
      </c>
      <c r="E45" s="2390"/>
      <c r="F45" s="2390"/>
      <c r="G45" s="2390"/>
      <c r="H45" s="2390"/>
      <c r="I45" s="2390"/>
      <c r="J45" s="2390"/>
      <c r="K45" s="2390"/>
      <c r="L45" s="2390"/>
      <c r="M45" s="2390"/>
      <c r="N45" s="2390"/>
      <c r="O45" s="2390"/>
      <c r="P45" s="2390"/>
      <c r="Q45" s="2390"/>
      <c r="R45" s="2390"/>
      <c r="S45" s="2390"/>
      <c r="T45" s="2390"/>
      <c r="U45" s="2390"/>
      <c r="V45" s="2390"/>
      <c r="W45" s="2390"/>
      <c r="X45" s="2390"/>
      <c r="Y45" s="2390"/>
      <c r="Z45" s="245"/>
    </row>
    <row r="46" spans="1:26" ht="14.45" customHeight="1">
      <c r="B46" s="245"/>
      <c r="C46" s="245"/>
      <c r="D46" s="1544" t="s">
        <v>240</v>
      </c>
      <c r="E46" s="1544"/>
      <c r="F46" s="1544"/>
      <c r="G46" s="1544"/>
      <c r="H46" s="1544"/>
      <c r="I46" s="1544"/>
      <c r="J46" s="1544"/>
      <c r="K46" s="1544"/>
      <c r="L46" s="1544"/>
      <c r="M46" s="1544"/>
      <c r="N46" s="1544"/>
      <c r="O46" s="1544"/>
      <c r="P46" s="1544"/>
      <c r="Q46" s="1544"/>
      <c r="R46" s="1544"/>
      <c r="S46" s="1544"/>
      <c r="T46" s="1544"/>
      <c r="U46" s="1544"/>
      <c r="V46" s="1544"/>
      <c r="W46" s="1544"/>
      <c r="X46" s="1544"/>
      <c r="Y46" s="1544"/>
      <c r="Z46" s="245"/>
    </row>
    <row r="47" spans="1:26" ht="14.45" customHeight="1">
      <c r="A47" s="633"/>
      <c r="B47" s="245"/>
      <c r="C47" s="245"/>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c r="Z47" s="245"/>
    </row>
    <row r="48" spans="1:26" ht="14.45" customHeight="1">
      <c r="A48" s="633"/>
      <c r="B48" s="245"/>
      <c r="C48" s="245"/>
      <c r="D48" s="1533"/>
      <c r="E48" s="1533"/>
      <c r="F48" s="1533"/>
      <c r="G48" s="1533"/>
      <c r="H48" s="1533"/>
      <c r="I48" s="1533"/>
      <c r="J48" s="1533"/>
      <c r="K48" s="1533"/>
      <c r="L48" s="1533"/>
      <c r="M48" s="1533"/>
      <c r="N48" s="1533"/>
      <c r="O48" s="1533"/>
      <c r="P48" s="1533"/>
      <c r="Q48" s="1533"/>
      <c r="R48" s="1533"/>
      <c r="S48" s="1533"/>
      <c r="T48" s="1533"/>
      <c r="U48" s="1533"/>
      <c r="V48" s="1533"/>
      <c r="W48" s="1533"/>
      <c r="X48" s="1533"/>
      <c r="Y48" s="1533"/>
      <c r="Z48" s="245"/>
    </row>
    <row r="49" spans="1:26" ht="14.45" customHeight="1">
      <c r="A49" s="633"/>
      <c r="B49" s="245"/>
      <c r="C49" s="245"/>
      <c r="D49" s="1533"/>
      <c r="E49" s="1533"/>
      <c r="F49" s="1533"/>
      <c r="G49" s="1533"/>
      <c r="H49" s="1533"/>
      <c r="I49" s="1533"/>
      <c r="J49" s="1533"/>
      <c r="K49" s="1533"/>
      <c r="L49" s="1533"/>
      <c r="M49" s="1533"/>
      <c r="N49" s="1533"/>
      <c r="O49" s="1533"/>
      <c r="P49" s="1533"/>
      <c r="Q49" s="1533"/>
      <c r="R49" s="1533"/>
      <c r="S49" s="1533"/>
      <c r="T49" s="1533"/>
      <c r="U49" s="1533"/>
      <c r="V49" s="1533"/>
      <c r="W49" s="1533"/>
      <c r="X49" s="1533"/>
      <c r="Y49" s="1533"/>
      <c r="Z49" s="245"/>
    </row>
    <row r="50" spans="1:26" ht="12" customHeight="1">
      <c r="A50" s="633"/>
      <c r="B50" s="245"/>
      <c r="C50" s="245"/>
      <c r="D50" s="1533"/>
      <c r="E50" s="1533"/>
      <c r="F50" s="1533"/>
      <c r="G50" s="1533"/>
      <c r="H50" s="1533"/>
      <c r="I50" s="1533"/>
      <c r="J50" s="1533"/>
      <c r="K50" s="1533"/>
      <c r="L50" s="1533"/>
      <c r="M50" s="1533"/>
      <c r="N50" s="1533"/>
      <c r="O50" s="1533"/>
      <c r="P50" s="1533"/>
      <c r="Q50" s="1533"/>
      <c r="R50" s="1533"/>
      <c r="S50" s="1533"/>
      <c r="T50" s="1533"/>
      <c r="U50" s="1533"/>
      <c r="V50" s="1533"/>
      <c r="W50" s="1533"/>
      <c r="X50" s="1533"/>
      <c r="Y50" s="1533"/>
      <c r="Z50" s="245"/>
    </row>
    <row r="51" spans="1:26" ht="12" customHeight="1">
      <c r="A51" s="633"/>
      <c r="B51" s="245"/>
      <c r="C51" s="245"/>
      <c r="D51" s="1533"/>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245"/>
    </row>
    <row r="52" spans="1:26">
      <c r="B52" s="245"/>
      <c r="C52" s="245"/>
      <c r="D52" s="1533"/>
      <c r="E52" s="1533"/>
      <c r="F52" s="1533"/>
      <c r="G52" s="1533"/>
      <c r="H52" s="1533"/>
      <c r="I52" s="1533"/>
      <c r="J52" s="1533"/>
      <c r="K52" s="1533"/>
      <c r="L52" s="1533"/>
      <c r="M52" s="1533"/>
      <c r="N52" s="1533"/>
      <c r="O52" s="1533"/>
      <c r="P52" s="1533"/>
      <c r="Q52" s="1533"/>
      <c r="R52" s="1533"/>
      <c r="S52" s="1533"/>
      <c r="T52" s="1533"/>
      <c r="U52" s="1533"/>
      <c r="V52" s="1533"/>
      <c r="W52" s="1533"/>
      <c r="X52" s="1533"/>
      <c r="Y52" s="1533"/>
      <c r="Z52" s="245"/>
    </row>
    <row r="53" spans="1:26">
      <c r="B53" s="245"/>
      <c r="C53" s="245"/>
      <c r="D53" s="1533"/>
      <c r="E53" s="1533"/>
      <c r="F53" s="1533"/>
      <c r="G53" s="1533"/>
      <c r="H53" s="1533"/>
      <c r="I53" s="1533"/>
      <c r="J53" s="1533"/>
      <c r="K53" s="1533"/>
      <c r="L53" s="1533"/>
      <c r="M53" s="1533"/>
      <c r="N53" s="1533"/>
      <c r="O53" s="1533"/>
      <c r="P53" s="1533"/>
      <c r="Q53" s="1533"/>
      <c r="R53" s="1533"/>
      <c r="S53" s="1533"/>
      <c r="T53" s="1533"/>
      <c r="U53" s="1533"/>
      <c r="V53" s="1533"/>
      <c r="W53" s="1533"/>
      <c r="X53" s="1533"/>
      <c r="Y53" s="1533"/>
      <c r="Z53" s="245"/>
    </row>
    <row r="54" spans="1:26">
      <c r="B54" s="245"/>
      <c r="C54" s="245"/>
      <c r="D54" s="1533"/>
      <c r="E54" s="1533"/>
      <c r="F54" s="1533"/>
      <c r="G54" s="1533"/>
      <c r="H54" s="1533"/>
      <c r="I54" s="1533"/>
      <c r="J54" s="1533"/>
      <c r="K54" s="1533"/>
      <c r="L54" s="1533"/>
      <c r="M54" s="1533"/>
      <c r="N54" s="1533"/>
      <c r="O54" s="1533"/>
      <c r="P54" s="1533"/>
      <c r="Q54" s="1533"/>
      <c r="R54" s="1533"/>
      <c r="S54" s="1533"/>
      <c r="T54" s="1533"/>
      <c r="U54" s="1533"/>
      <c r="V54" s="1533"/>
      <c r="W54" s="1533"/>
      <c r="X54" s="1533"/>
      <c r="Y54" s="1533"/>
      <c r="Z54" s="245"/>
    </row>
    <row r="55" spans="1:26">
      <c r="B55" s="245"/>
      <c r="C55" s="245"/>
      <c r="D55" s="1533"/>
      <c r="E55" s="1533"/>
      <c r="F55" s="1533"/>
      <c r="G55" s="1533"/>
      <c r="H55" s="1533"/>
      <c r="I55" s="1533"/>
      <c r="J55" s="1533"/>
      <c r="K55" s="1533"/>
      <c r="L55" s="1533"/>
      <c r="M55" s="1533"/>
      <c r="N55" s="1533"/>
      <c r="O55" s="1533"/>
      <c r="P55" s="1533"/>
      <c r="Q55" s="1533"/>
      <c r="R55" s="1533"/>
      <c r="S55" s="1533"/>
      <c r="T55" s="1533"/>
      <c r="U55" s="1533"/>
      <c r="V55" s="1533"/>
      <c r="W55" s="1533"/>
      <c r="X55" s="1533"/>
      <c r="Y55" s="1533"/>
      <c r="Z55" s="245"/>
    </row>
    <row r="56" spans="1: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W125"/>
  <sheetViews>
    <sheetView showWhiteSpace="0" zoomScale="80" zoomScaleNormal="80" zoomScaleSheetLayoutView="80" zoomScalePageLayoutView="70" workbookViewId="0">
      <selection activeCell="BT48" sqref="BT48:BZ51"/>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101" width="2.25" style="1130"/>
    <col min="102" max="16384" width="2.25" style="1073"/>
  </cols>
  <sheetData>
    <row r="1" spans="1:84" ht="13.5" customHeight="1">
      <c r="A1" s="1506" t="s">
        <v>1192</v>
      </c>
      <c r="B1" s="1082"/>
      <c r="C1" s="1082"/>
      <c r="D1" s="1082"/>
      <c r="E1" s="1082"/>
      <c r="F1" s="1082"/>
      <c r="G1" s="1082"/>
      <c r="H1" s="1082"/>
      <c r="I1" s="2395"/>
      <c r="J1" s="2395"/>
      <c r="K1" s="2395"/>
      <c r="L1" s="2395"/>
      <c r="M1" s="2395"/>
      <c r="N1" s="2395"/>
      <c r="O1" s="2395"/>
      <c r="P1" s="2395"/>
      <c r="Q1" s="2395"/>
      <c r="R1" s="2395"/>
      <c r="S1" s="2395"/>
      <c r="T1" s="2395"/>
      <c r="U1" s="2395"/>
      <c r="V1" s="2395"/>
      <c r="W1" s="2395"/>
      <c r="X1" s="2395"/>
      <c r="Y1" s="2395"/>
      <c r="Z1" s="2395"/>
      <c r="AA1" s="2395"/>
      <c r="AB1" s="2395"/>
      <c r="AC1" s="2395"/>
      <c r="AD1" s="2395"/>
      <c r="AE1" s="2395"/>
      <c r="AF1" s="2395"/>
      <c r="AG1" s="2395"/>
      <c r="AH1" s="2395"/>
      <c r="AI1" s="2395"/>
      <c r="AJ1" s="2395"/>
      <c r="AK1" s="2395"/>
      <c r="AL1" s="2395"/>
      <c r="AM1" s="2395"/>
      <c r="AN1" s="2395"/>
      <c r="AO1" s="2395"/>
      <c r="AP1" s="2395"/>
      <c r="AR1" s="1082"/>
      <c r="AS1" s="1082"/>
      <c r="AT1" s="1082"/>
      <c r="AU1" s="1082"/>
      <c r="AV1" s="1082"/>
      <c r="AW1" s="1082"/>
      <c r="AX1" s="1082"/>
      <c r="AY1" s="2396"/>
      <c r="AZ1" s="2396"/>
      <c r="BA1" s="2396"/>
      <c r="BB1" s="2396"/>
      <c r="BC1" s="2396"/>
      <c r="BD1" s="2396"/>
      <c r="BE1" s="2396"/>
      <c r="BF1" s="2396"/>
      <c r="BG1" s="2396"/>
      <c r="BH1" s="2396"/>
      <c r="BI1" s="2396"/>
      <c r="BJ1" s="2396"/>
      <c r="BK1" s="2396"/>
      <c r="BL1" s="2396"/>
      <c r="BM1" s="2396"/>
      <c r="BN1" s="2396"/>
      <c r="BO1" s="2396"/>
      <c r="BP1" s="2396"/>
      <c r="BQ1" s="2396"/>
      <c r="BR1" s="2396"/>
      <c r="BS1" s="2396"/>
      <c r="BT1" s="2396"/>
      <c r="BU1" s="2396"/>
      <c r="BV1" s="2396"/>
      <c r="BW1" s="2396"/>
      <c r="BX1" s="2396"/>
      <c r="BY1" s="2396"/>
      <c r="BZ1" s="2396"/>
      <c r="CA1" s="2396"/>
      <c r="CB1" s="2396"/>
      <c r="CC1" s="2396"/>
      <c r="CD1" s="2396"/>
      <c r="CE1" s="2396"/>
      <c r="CF1" s="2396"/>
    </row>
    <row r="2" spans="1:84" ht="13.5" customHeight="1">
      <c r="A2" s="1506"/>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122"/>
      <c r="AH2" s="1122"/>
      <c r="AI2" s="1121" t="s">
        <v>508</v>
      </c>
      <c r="AJ2" s="1122"/>
      <c r="AK2" s="1122"/>
      <c r="AL2" s="1121" t="s">
        <v>538</v>
      </c>
      <c r="AM2" s="1122"/>
      <c r="AN2" s="1122"/>
      <c r="AO2" s="1121" t="s">
        <v>930</v>
      </c>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136" t="s">
        <v>1592</v>
      </c>
      <c r="CF2" s="1082"/>
    </row>
    <row r="3" spans="1:84" ht="13.5" customHeight="1">
      <c r="A3" s="1506"/>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2397" t="s">
        <v>1409</v>
      </c>
      <c r="AS3" s="2397"/>
      <c r="AT3" s="2397"/>
      <c r="AU3" s="2397"/>
      <c r="AV3" s="2397"/>
      <c r="AW3" s="2397"/>
      <c r="AX3" s="2397"/>
      <c r="AY3" s="2397"/>
      <c r="AZ3" s="2397"/>
      <c r="BA3" s="2397"/>
      <c r="BB3" s="2397"/>
      <c r="BC3" s="1124"/>
      <c r="BD3" s="1124"/>
      <c r="BE3" s="1124"/>
      <c r="BF3" s="1124"/>
      <c r="BG3" s="1124"/>
      <c r="BH3" s="1124"/>
      <c r="BI3" s="1124"/>
      <c r="BJ3" s="1124"/>
      <c r="BK3" s="1124"/>
      <c r="BL3" s="1124"/>
      <c r="BM3" s="1124"/>
      <c r="BN3" s="1124"/>
      <c r="BO3" s="1124"/>
      <c r="BP3" s="1124"/>
      <c r="BQ3" s="1124"/>
      <c r="BR3" s="1124"/>
      <c r="BS3" s="1124"/>
      <c r="BT3" s="1124"/>
      <c r="BU3" s="1124"/>
      <c r="BV3" s="1124"/>
      <c r="BW3" s="1124"/>
      <c r="BX3" s="1124"/>
      <c r="BY3" s="1124"/>
      <c r="BZ3" s="1124"/>
      <c r="CA3" s="1124"/>
      <c r="CB3" s="1124"/>
      <c r="CC3" s="1124"/>
      <c r="CD3" s="1124"/>
      <c r="CE3" s="1124"/>
      <c r="CF3" s="1124"/>
    </row>
    <row r="4" spans="1:84" ht="13.5" customHeight="1">
      <c r="B4" s="2399" t="s">
        <v>1408</v>
      </c>
      <c r="C4" s="2400"/>
      <c r="D4" s="2400"/>
      <c r="E4" s="2400"/>
      <c r="F4" s="2400"/>
      <c r="G4" s="2400"/>
      <c r="H4" s="2400"/>
      <c r="I4" s="2400"/>
      <c r="J4" s="2400"/>
      <c r="K4" s="2400"/>
      <c r="L4" s="2400"/>
      <c r="M4" s="2400"/>
      <c r="N4" s="2400"/>
      <c r="O4" s="2400"/>
      <c r="P4" s="2400"/>
      <c r="Q4" s="2400"/>
      <c r="R4" s="2400"/>
      <c r="S4" s="2400"/>
      <c r="T4" s="2400"/>
      <c r="U4" s="2400"/>
      <c r="V4" s="2400"/>
      <c r="W4" s="2400"/>
      <c r="X4" s="2400"/>
      <c r="Y4" s="2400"/>
      <c r="Z4" s="2400"/>
      <c r="AA4" s="2400"/>
      <c r="AB4" s="2400"/>
      <c r="AC4" s="2400"/>
      <c r="AD4" s="2400"/>
      <c r="AE4" s="2400"/>
      <c r="AF4" s="2400"/>
      <c r="AG4" s="2400"/>
      <c r="AH4" s="2400"/>
      <c r="AI4" s="2400"/>
      <c r="AJ4" s="2400"/>
      <c r="AK4" s="2400"/>
      <c r="AL4" s="2400"/>
      <c r="AM4" s="2400"/>
      <c r="AN4" s="2400"/>
      <c r="AO4" s="2400"/>
      <c r="AP4" s="2400"/>
      <c r="AQ4" s="1123"/>
      <c r="AR4" s="2398"/>
      <c r="AS4" s="2398"/>
      <c r="AT4" s="2398"/>
      <c r="AU4" s="2398"/>
      <c r="AV4" s="2398"/>
      <c r="AW4" s="2398"/>
      <c r="AX4" s="2398"/>
      <c r="AY4" s="2398"/>
      <c r="AZ4" s="2398"/>
      <c r="BA4" s="2398"/>
      <c r="BB4" s="2398"/>
      <c r="BC4" s="2401" t="s">
        <v>1407</v>
      </c>
      <c r="BD4" s="2401"/>
      <c r="BE4" s="2401"/>
      <c r="BF4" s="2401"/>
      <c r="BG4" s="2401"/>
      <c r="BH4" s="2401"/>
      <c r="BI4" s="2401"/>
      <c r="BJ4" s="2401"/>
      <c r="BK4" s="2401"/>
      <c r="BL4" s="2401"/>
      <c r="BM4" s="2401"/>
      <c r="BN4" s="2401"/>
      <c r="BO4" s="2401"/>
      <c r="BP4" s="2401"/>
      <c r="BQ4" s="2401"/>
      <c r="BR4" s="2401"/>
      <c r="BS4" s="2401"/>
      <c r="BT4" s="2401"/>
      <c r="BU4" s="2401"/>
      <c r="BV4" s="2401"/>
      <c r="BW4" s="2401"/>
      <c r="BX4" s="2401"/>
      <c r="BY4" s="2401"/>
      <c r="BZ4" s="2401"/>
      <c r="CA4" s="2401"/>
      <c r="CB4" s="2401"/>
      <c r="CC4" s="2401"/>
      <c r="CD4" s="2401"/>
      <c r="CE4" s="2401"/>
      <c r="CF4" s="2401"/>
    </row>
    <row r="5" spans="1:84" ht="13.5" customHeight="1">
      <c r="B5" s="2400"/>
      <c r="C5" s="2400"/>
      <c r="D5" s="2400"/>
      <c r="E5" s="2400"/>
      <c r="F5" s="2400"/>
      <c r="G5" s="2400"/>
      <c r="H5" s="2400"/>
      <c r="I5" s="2400"/>
      <c r="J5" s="2400"/>
      <c r="K5" s="2400"/>
      <c r="L5" s="2400"/>
      <c r="M5" s="2400"/>
      <c r="N5" s="2400"/>
      <c r="O5" s="2400"/>
      <c r="P5" s="2400"/>
      <c r="Q5" s="2400"/>
      <c r="R5" s="2400"/>
      <c r="S5" s="2400"/>
      <c r="T5" s="2400"/>
      <c r="U5" s="2400"/>
      <c r="V5" s="2400"/>
      <c r="W5" s="2400"/>
      <c r="X5" s="2400"/>
      <c r="Y5" s="2400"/>
      <c r="Z5" s="2400"/>
      <c r="AA5" s="2400"/>
      <c r="AB5" s="2400"/>
      <c r="AC5" s="2400"/>
      <c r="AD5" s="2400"/>
      <c r="AE5" s="2400"/>
      <c r="AF5" s="2400"/>
      <c r="AG5" s="2400"/>
      <c r="AH5" s="2400"/>
      <c r="AI5" s="2400"/>
      <c r="AJ5" s="2400"/>
      <c r="AK5" s="2400"/>
      <c r="AL5" s="2400"/>
      <c r="AM5" s="2400"/>
      <c r="AN5" s="2400"/>
      <c r="AO5" s="2400"/>
      <c r="AP5" s="2400"/>
      <c r="AQ5" s="1123"/>
      <c r="AR5" s="1099"/>
      <c r="AS5" s="2302" t="s">
        <v>100</v>
      </c>
      <c r="AT5" s="2302"/>
      <c r="AU5" s="2302"/>
      <c r="AV5" s="2302"/>
      <c r="AW5" s="2302"/>
      <c r="AX5" s="1098"/>
      <c r="AY5" s="2402"/>
      <c r="AZ5" s="2403"/>
      <c r="BA5" s="2403"/>
      <c r="BB5" s="2403"/>
      <c r="BC5" s="2403"/>
      <c r="BD5" s="2403"/>
      <c r="BE5" s="2403"/>
      <c r="BF5" s="2403"/>
      <c r="BG5" s="2403"/>
      <c r="BH5" s="2403"/>
      <c r="BI5" s="2403"/>
      <c r="BJ5" s="2403"/>
      <c r="BK5" s="2403"/>
      <c r="BL5" s="2404"/>
      <c r="BM5" s="1099"/>
      <c r="BN5" s="2302" t="s">
        <v>113</v>
      </c>
      <c r="BO5" s="2302"/>
      <c r="BP5" s="2302"/>
      <c r="BQ5" s="2302"/>
      <c r="BR5" s="2302"/>
      <c r="BS5" s="1098"/>
      <c r="BT5" s="2402"/>
      <c r="BU5" s="2403"/>
      <c r="BV5" s="2403"/>
      <c r="BW5" s="2403"/>
      <c r="BX5" s="2403"/>
      <c r="BY5" s="2403"/>
      <c r="BZ5" s="2403"/>
      <c r="CA5" s="2403"/>
      <c r="CB5" s="2403"/>
      <c r="CC5" s="2403"/>
      <c r="CD5" s="2403"/>
      <c r="CE5" s="2403"/>
      <c r="CF5" s="2404"/>
    </row>
    <row r="6" spans="1:84" ht="13.5" customHeight="1">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091"/>
      <c r="AS6" s="2303"/>
      <c r="AT6" s="2303"/>
      <c r="AU6" s="2303"/>
      <c r="AV6" s="2303"/>
      <c r="AW6" s="2303"/>
      <c r="AX6" s="1090"/>
      <c r="AY6" s="2405"/>
      <c r="AZ6" s="2406"/>
      <c r="BA6" s="2406"/>
      <c r="BB6" s="2406"/>
      <c r="BC6" s="2406"/>
      <c r="BD6" s="2406"/>
      <c r="BE6" s="2406"/>
      <c r="BF6" s="2406"/>
      <c r="BG6" s="2406"/>
      <c r="BH6" s="2406"/>
      <c r="BI6" s="2406"/>
      <c r="BJ6" s="2406"/>
      <c r="BK6" s="2406"/>
      <c r="BL6" s="2407"/>
      <c r="BM6" s="1091"/>
      <c r="BN6" s="2303"/>
      <c r="BO6" s="2303"/>
      <c r="BP6" s="2303"/>
      <c r="BQ6" s="2303"/>
      <c r="BR6" s="2303"/>
      <c r="BS6" s="1090"/>
      <c r="BT6" s="2405"/>
      <c r="BU6" s="2406"/>
      <c r="BV6" s="2406"/>
      <c r="BW6" s="2406"/>
      <c r="BX6" s="2406"/>
      <c r="BY6" s="2406"/>
      <c r="BZ6" s="2406"/>
      <c r="CA6" s="2406"/>
      <c r="CB6" s="2406"/>
      <c r="CC6" s="2406"/>
      <c r="CD6" s="2406"/>
      <c r="CE6" s="2406"/>
      <c r="CF6" s="2407"/>
    </row>
    <row r="7" spans="1:84" ht="13.5" customHeight="1">
      <c r="B7" s="1121"/>
      <c r="C7" s="2306" t="s">
        <v>1406</v>
      </c>
      <c r="D7" s="2306"/>
      <c r="E7" s="2306"/>
      <c r="F7" s="2306"/>
      <c r="G7" s="2306"/>
      <c r="H7" s="2393"/>
      <c r="I7" s="2393"/>
      <c r="J7" s="2393"/>
      <c r="K7" s="2393"/>
      <c r="L7" s="2393"/>
      <c r="M7" s="2393"/>
      <c r="N7" s="2393"/>
      <c r="O7" s="2393"/>
      <c r="P7" s="2393"/>
      <c r="Q7" s="2393"/>
      <c r="R7" s="2393"/>
      <c r="S7" s="2393"/>
      <c r="T7" s="2393"/>
      <c r="U7" s="2393"/>
      <c r="V7" s="2393"/>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9"/>
      <c r="AS7" s="2304"/>
      <c r="AT7" s="2304"/>
      <c r="AU7" s="2304"/>
      <c r="AV7" s="2304"/>
      <c r="AW7" s="2304"/>
      <c r="AX7" s="1088"/>
      <c r="AY7" s="2408"/>
      <c r="AZ7" s="2409"/>
      <c r="BA7" s="2409"/>
      <c r="BB7" s="2409"/>
      <c r="BC7" s="2409"/>
      <c r="BD7" s="2409"/>
      <c r="BE7" s="2409"/>
      <c r="BF7" s="2409"/>
      <c r="BG7" s="2409"/>
      <c r="BH7" s="2409"/>
      <c r="BI7" s="2409"/>
      <c r="BJ7" s="2409"/>
      <c r="BK7" s="2409"/>
      <c r="BL7" s="2410"/>
      <c r="BM7" s="1089"/>
      <c r="BN7" s="2304"/>
      <c r="BO7" s="2304"/>
      <c r="BP7" s="2304"/>
      <c r="BQ7" s="2304"/>
      <c r="BR7" s="2304"/>
      <c r="BS7" s="1088"/>
      <c r="BT7" s="2408"/>
      <c r="BU7" s="2409"/>
      <c r="BV7" s="2409"/>
      <c r="BW7" s="2409"/>
      <c r="BX7" s="2409"/>
      <c r="BY7" s="2409"/>
      <c r="BZ7" s="2409"/>
      <c r="CA7" s="2409"/>
      <c r="CB7" s="2409"/>
      <c r="CC7" s="2409"/>
      <c r="CD7" s="2409"/>
      <c r="CE7" s="2409"/>
      <c r="CF7" s="2410"/>
    </row>
    <row r="8" spans="1:84" ht="13.5" customHeight="1">
      <c r="B8" s="1121"/>
      <c r="C8" s="2306"/>
      <c r="D8" s="2306"/>
      <c r="E8" s="2306"/>
      <c r="F8" s="2306"/>
      <c r="G8" s="2306"/>
      <c r="H8" s="2394"/>
      <c r="I8" s="2394"/>
      <c r="J8" s="2394"/>
      <c r="K8" s="2394"/>
      <c r="L8" s="2394"/>
      <c r="M8" s="2394"/>
      <c r="N8" s="2394"/>
      <c r="O8" s="2394"/>
      <c r="P8" s="2394"/>
      <c r="Q8" s="2394"/>
      <c r="R8" s="2394"/>
      <c r="S8" s="2394"/>
      <c r="T8" s="2394"/>
      <c r="U8" s="2394"/>
      <c r="V8" s="2394"/>
      <c r="W8" s="1077"/>
      <c r="X8" s="1077"/>
      <c r="Y8" s="1077"/>
      <c r="Z8" s="1077"/>
      <c r="AA8" s="1077"/>
      <c r="AB8" s="1077"/>
      <c r="AC8" s="1077"/>
      <c r="AD8" s="1077"/>
      <c r="AE8" s="1077"/>
      <c r="AF8" s="1077"/>
      <c r="AG8" s="1077"/>
      <c r="AH8" s="1077"/>
      <c r="AI8" s="1077"/>
      <c r="AJ8" s="1077"/>
      <c r="AK8" s="1077"/>
      <c r="AL8" s="1077"/>
      <c r="AM8" s="1082"/>
      <c r="AN8" s="1082"/>
      <c r="AO8" s="1082"/>
      <c r="AP8" s="1082"/>
      <c r="AQ8" s="1082"/>
      <c r="AR8" s="1099"/>
      <c r="AS8" s="2305" t="s">
        <v>1405</v>
      </c>
      <c r="AT8" s="2305"/>
      <c r="AU8" s="2305"/>
      <c r="AV8" s="2305"/>
      <c r="AW8" s="2305"/>
      <c r="AX8" s="1098"/>
      <c r="AY8" s="2411"/>
      <c r="AZ8" s="2412"/>
      <c r="BA8" s="2412"/>
      <c r="BB8" s="2412"/>
      <c r="BC8" s="2412"/>
      <c r="BD8" s="2412"/>
      <c r="BE8" s="2412"/>
      <c r="BF8" s="2412"/>
      <c r="BG8" s="2412"/>
      <c r="BH8" s="2412"/>
      <c r="BI8" s="2412"/>
      <c r="BJ8" s="2412"/>
      <c r="BK8" s="2412"/>
      <c r="BL8" s="2412"/>
      <c r="BM8" s="2412"/>
      <c r="BN8" s="2412"/>
      <c r="BO8" s="2412"/>
      <c r="BP8" s="2412"/>
      <c r="BQ8" s="2412"/>
      <c r="BR8" s="2412"/>
      <c r="BS8" s="2412"/>
      <c r="BT8" s="2412"/>
      <c r="BU8" s="2412"/>
      <c r="BV8" s="2412"/>
      <c r="BW8" s="2412"/>
      <c r="BX8" s="2412"/>
      <c r="BY8" s="2412"/>
      <c r="BZ8" s="2412"/>
      <c r="CA8" s="2412"/>
      <c r="CB8" s="2412"/>
      <c r="CC8" s="2412"/>
      <c r="CD8" s="2412"/>
      <c r="CE8" s="2412"/>
      <c r="CF8" s="2413"/>
    </row>
    <row r="9" spans="1:84" ht="13.5" customHeight="1">
      <c r="B9" s="1082"/>
      <c r="C9" s="1103"/>
      <c r="D9" s="1103"/>
      <c r="E9" s="1103"/>
      <c r="F9" s="1103"/>
      <c r="G9" s="1103"/>
      <c r="H9" s="1103"/>
      <c r="I9" s="1082"/>
      <c r="J9" s="1082"/>
      <c r="K9" s="1082"/>
      <c r="L9" s="1082"/>
      <c r="M9" s="1082"/>
      <c r="N9" s="1082"/>
      <c r="O9" s="1082"/>
      <c r="P9" s="1082"/>
      <c r="Q9" s="1082"/>
      <c r="R9" s="1082"/>
      <c r="S9" s="1082"/>
      <c r="T9" s="1082"/>
      <c r="U9" s="1082"/>
      <c r="V9" s="1082"/>
      <c r="W9" s="1082"/>
      <c r="X9" s="2417" t="s">
        <v>1404</v>
      </c>
      <c r="Y9" s="2417"/>
      <c r="Z9" s="2417"/>
      <c r="AA9" s="2417"/>
      <c r="AB9" s="2417"/>
      <c r="AC9" s="2417"/>
      <c r="AD9" s="2417"/>
      <c r="AE9" s="2417"/>
      <c r="AF9" s="2417"/>
      <c r="AG9" s="1082"/>
      <c r="AH9" s="1082"/>
      <c r="AI9" s="1082"/>
      <c r="AJ9" s="1082"/>
      <c r="AK9" s="1082"/>
      <c r="AL9" s="1082"/>
      <c r="AM9" s="1082"/>
      <c r="AN9" s="1082"/>
      <c r="AO9" s="1082"/>
      <c r="AP9" s="1082"/>
      <c r="AQ9" s="1082"/>
      <c r="AR9" s="1091"/>
      <c r="AS9" s="2306"/>
      <c r="AT9" s="2306"/>
      <c r="AU9" s="2306"/>
      <c r="AV9" s="2306"/>
      <c r="AW9" s="2306"/>
      <c r="AX9" s="1090"/>
      <c r="AY9" s="2414"/>
      <c r="AZ9" s="2415"/>
      <c r="BA9" s="2415"/>
      <c r="BB9" s="2415"/>
      <c r="BC9" s="2415"/>
      <c r="BD9" s="2415"/>
      <c r="BE9" s="2415"/>
      <c r="BF9" s="2415"/>
      <c r="BG9" s="2415"/>
      <c r="BH9" s="2415"/>
      <c r="BI9" s="2415"/>
      <c r="BJ9" s="2415"/>
      <c r="BK9" s="2415"/>
      <c r="BL9" s="2415"/>
      <c r="BM9" s="2415"/>
      <c r="BN9" s="2415"/>
      <c r="BO9" s="2415"/>
      <c r="BP9" s="2415"/>
      <c r="BQ9" s="2415"/>
      <c r="BR9" s="2415"/>
      <c r="BS9" s="2415"/>
      <c r="BT9" s="2415"/>
      <c r="BU9" s="2415"/>
      <c r="BV9" s="2415"/>
      <c r="BW9" s="2415"/>
      <c r="BX9" s="2415"/>
      <c r="BY9" s="2415"/>
      <c r="BZ9" s="2415"/>
      <c r="CA9" s="2415"/>
      <c r="CB9" s="2415"/>
      <c r="CC9" s="2415"/>
      <c r="CD9" s="2415"/>
      <c r="CE9" s="2415"/>
      <c r="CF9" s="2416"/>
    </row>
    <row r="10" spans="1:84" ht="13.5" customHeight="1">
      <c r="B10" s="1082"/>
      <c r="C10" s="2306"/>
      <c r="D10" s="2306"/>
      <c r="E10" s="2306"/>
      <c r="F10" s="2306"/>
      <c r="G10" s="2306"/>
      <c r="H10" s="1103"/>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119"/>
      <c r="AE10" s="1077"/>
      <c r="AF10" s="1077"/>
      <c r="AG10" s="1077"/>
      <c r="AH10" s="1077"/>
      <c r="AI10" s="1077"/>
      <c r="AJ10" s="1077"/>
      <c r="AK10" s="1077"/>
      <c r="AL10" s="1077"/>
      <c r="AM10" s="1082"/>
      <c r="AN10" s="1082"/>
      <c r="AO10" s="1082"/>
      <c r="AP10" s="1082"/>
      <c r="AQ10" s="1082"/>
      <c r="AR10" s="1089"/>
      <c r="AS10" s="2307"/>
      <c r="AT10" s="2307"/>
      <c r="AU10" s="2307"/>
      <c r="AV10" s="2307"/>
      <c r="AW10" s="2307"/>
      <c r="AX10" s="1088"/>
      <c r="AY10" s="2418" t="s">
        <v>1403</v>
      </c>
      <c r="AZ10" s="2419"/>
      <c r="BA10" s="2419"/>
      <c r="BB10" s="2419"/>
      <c r="BC10" s="2419"/>
      <c r="BD10" s="2419"/>
      <c r="BE10" s="2419"/>
      <c r="BF10" s="2419"/>
      <c r="BG10" s="2419"/>
      <c r="BH10" s="2419"/>
      <c r="BI10" s="2419"/>
      <c r="BJ10" s="2419"/>
      <c r="BK10" s="2419"/>
      <c r="BL10" s="2419"/>
      <c r="BM10" s="2419"/>
      <c r="BN10" s="2419"/>
      <c r="BO10" s="2419"/>
      <c r="BP10" s="2419"/>
      <c r="BQ10" s="2419"/>
      <c r="BR10" s="2419"/>
      <c r="BS10" s="2419"/>
      <c r="BT10" s="2419"/>
      <c r="BU10" s="2419"/>
      <c r="BV10" s="2419"/>
      <c r="BW10" s="2419"/>
      <c r="BX10" s="2419"/>
      <c r="BY10" s="2419"/>
      <c r="BZ10" s="2419"/>
      <c r="CA10" s="2419"/>
      <c r="CB10" s="2419"/>
      <c r="CC10" s="2419"/>
      <c r="CD10" s="2419"/>
      <c r="CE10" s="2419"/>
      <c r="CF10" s="2420"/>
    </row>
    <row r="11" spans="1:84" ht="13.5" customHeight="1">
      <c r="B11" s="1082"/>
      <c r="C11" s="2306"/>
      <c r="D11" s="2306"/>
      <c r="E11" s="2306"/>
      <c r="F11" s="2306"/>
      <c r="G11" s="2306"/>
      <c r="H11" s="2421"/>
      <c r="I11" s="2421"/>
      <c r="J11" s="2421"/>
      <c r="K11" s="2421"/>
      <c r="L11" s="2421"/>
      <c r="M11" s="2421"/>
      <c r="N11" s="2421"/>
      <c r="O11" s="2421"/>
      <c r="P11" s="2421"/>
      <c r="Q11" s="2421"/>
      <c r="R11" s="2421"/>
      <c r="S11" s="2421"/>
      <c r="T11" s="2421"/>
      <c r="U11" s="2421"/>
      <c r="V11" s="2421"/>
      <c r="W11" s="1077"/>
      <c r="X11" s="1077"/>
      <c r="Y11" s="2422" t="s">
        <v>99</v>
      </c>
      <c r="Z11" s="2422"/>
      <c r="AA11" s="2422"/>
      <c r="AB11" s="2422"/>
      <c r="AC11" s="1113"/>
      <c r="AD11" s="2423"/>
      <c r="AE11" s="2423"/>
      <c r="AF11" s="2423"/>
      <c r="AG11" s="2423"/>
      <c r="AH11" s="2423"/>
      <c r="AI11" s="2423"/>
      <c r="AJ11" s="2423"/>
      <c r="AK11" s="2423"/>
      <c r="AL11" s="2423"/>
      <c r="AM11" s="2423"/>
      <c r="AN11" s="2423"/>
      <c r="AO11" s="2423"/>
      <c r="AP11" s="2423"/>
      <c r="AQ11" s="1077"/>
      <c r="AR11" s="1099"/>
      <c r="AS11" s="2311" t="s">
        <v>938</v>
      </c>
      <c r="AT11" s="2311"/>
      <c r="AU11" s="2311"/>
      <c r="AV11" s="2311"/>
      <c r="AW11" s="2311"/>
      <c r="AX11" s="1098"/>
      <c r="AY11" s="2402"/>
      <c r="AZ11" s="2403"/>
      <c r="BA11" s="2403"/>
      <c r="BB11" s="2403"/>
      <c r="BC11" s="2403"/>
      <c r="BD11" s="2403"/>
      <c r="BE11" s="2403"/>
      <c r="BF11" s="2403"/>
      <c r="BG11" s="2403"/>
      <c r="BH11" s="2403"/>
      <c r="BI11" s="2403"/>
      <c r="BJ11" s="2403"/>
      <c r="BK11" s="2403"/>
      <c r="BL11" s="2403"/>
      <c r="BM11" s="2403"/>
      <c r="BN11" s="2403"/>
      <c r="BO11" s="2403"/>
      <c r="BP11" s="2403"/>
      <c r="BQ11" s="2403"/>
      <c r="BR11" s="2403"/>
      <c r="BS11" s="2403"/>
      <c r="BT11" s="2403"/>
      <c r="BU11" s="2403"/>
      <c r="BV11" s="2403"/>
      <c r="BW11" s="2403"/>
      <c r="BX11" s="2403"/>
      <c r="BY11" s="2403"/>
      <c r="BZ11" s="2403"/>
      <c r="CA11" s="2403"/>
      <c r="CB11" s="2403"/>
      <c r="CC11" s="2403"/>
      <c r="CD11" s="2403"/>
      <c r="CE11" s="2403"/>
      <c r="CF11" s="2404"/>
    </row>
    <row r="12" spans="1:84" ht="13.5" customHeight="1">
      <c r="B12" s="1082"/>
      <c r="C12" s="1104"/>
      <c r="D12" s="1103"/>
      <c r="E12" s="1103"/>
      <c r="F12" s="1103"/>
      <c r="G12" s="1103"/>
      <c r="H12" s="1103"/>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82"/>
      <c r="AN12" s="1082"/>
      <c r="AO12" s="1082"/>
      <c r="AP12" s="1082"/>
      <c r="AQ12" s="1082"/>
      <c r="AR12" s="1091"/>
      <c r="AS12" s="2312"/>
      <c r="AT12" s="2312"/>
      <c r="AU12" s="2312"/>
      <c r="AV12" s="2312"/>
      <c r="AW12" s="2312"/>
      <c r="AX12" s="1090"/>
      <c r="AY12" s="2405"/>
      <c r="AZ12" s="2406"/>
      <c r="BA12" s="2406"/>
      <c r="BB12" s="2406"/>
      <c r="BC12" s="2406"/>
      <c r="BD12" s="2406"/>
      <c r="BE12" s="2406"/>
      <c r="BF12" s="2406"/>
      <c r="BG12" s="2406"/>
      <c r="BH12" s="2406"/>
      <c r="BI12" s="2406"/>
      <c r="BJ12" s="2406"/>
      <c r="BK12" s="2406"/>
      <c r="BL12" s="2406"/>
      <c r="BM12" s="2406"/>
      <c r="BN12" s="2406"/>
      <c r="BO12" s="2406"/>
      <c r="BP12" s="2406"/>
      <c r="BQ12" s="2406"/>
      <c r="BR12" s="2406"/>
      <c r="BS12" s="2406"/>
      <c r="BT12" s="2406"/>
      <c r="BU12" s="2406"/>
      <c r="BV12" s="2406"/>
      <c r="BW12" s="2406"/>
      <c r="BX12" s="2406"/>
      <c r="BY12" s="2406"/>
      <c r="BZ12" s="2406"/>
      <c r="CA12" s="2406"/>
      <c r="CB12" s="2406"/>
      <c r="CC12" s="2406"/>
      <c r="CD12" s="2406"/>
      <c r="CE12" s="2406"/>
      <c r="CF12" s="2407"/>
    </row>
    <row r="13" spans="1:84" ht="13.5" customHeight="1">
      <c r="B13" s="1082"/>
      <c r="C13" s="1104"/>
      <c r="D13" s="1103"/>
      <c r="E13" s="1103"/>
      <c r="F13" s="1103"/>
      <c r="G13" s="1103"/>
      <c r="H13" s="1103"/>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2424"/>
      <c r="AE13" s="2424"/>
      <c r="AF13" s="2424"/>
      <c r="AG13" s="2424"/>
      <c r="AH13" s="2424"/>
      <c r="AI13" s="2424"/>
      <c r="AJ13" s="2424"/>
      <c r="AK13" s="2424"/>
      <c r="AL13" s="2424"/>
      <c r="AM13" s="2424"/>
      <c r="AN13" s="2424"/>
      <c r="AO13" s="2424"/>
      <c r="AP13" s="2424"/>
      <c r="AQ13" s="1119"/>
      <c r="AR13" s="1089"/>
      <c r="AS13" s="2313"/>
      <c r="AT13" s="2313"/>
      <c r="AU13" s="2313"/>
      <c r="AV13" s="2313"/>
      <c r="AW13" s="2313"/>
      <c r="AX13" s="1088"/>
      <c r="AY13" s="2408"/>
      <c r="AZ13" s="2409"/>
      <c r="BA13" s="2409"/>
      <c r="BB13" s="2409"/>
      <c r="BC13" s="2409"/>
      <c r="BD13" s="2409"/>
      <c r="BE13" s="2409"/>
      <c r="BF13" s="2409"/>
      <c r="BG13" s="2409"/>
      <c r="BH13" s="2409"/>
      <c r="BI13" s="2409"/>
      <c r="BJ13" s="2409"/>
      <c r="BK13" s="2409"/>
      <c r="BL13" s="2409"/>
      <c r="BM13" s="2409"/>
      <c r="BN13" s="2409"/>
      <c r="BO13" s="2409"/>
      <c r="BP13" s="2409"/>
      <c r="BQ13" s="2409"/>
      <c r="BR13" s="2409"/>
      <c r="BS13" s="2409"/>
      <c r="BT13" s="2409"/>
      <c r="BU13" s="2409"/>
      <c r="BV13" s="2409"/>
      <c r="BW13" s="2409"/>
      <c r="BX13" s="2409"/>
      <c r="BY13" s="2409"/>
      <c r="BZ13" s="2409"/>
      <c r="CA13" s="2409"/>
      <c r="CB13" s="2409"/>
      <c r="CC13" s="2409"/>
      <c r="CD13" s="2409"/>
      <c r="CE13" s="2409"/>
      <c r="CF13" s="2410"/>
    </row>
    <row r="14" spans="1:84" ht="13.5" customHeight="1">
      <c r="B14" s="1099"/>
      <c r="C14" s="2302" t="s">
        <v>1402</v>
      </c>
      <c r="D14" s="2302"/>
      <c r="E14" s="2302"/>
      <c r="F14" s="2302"/>
      <c r="G14" s="2302"/>
      <c r="H14" s="1120"/>
      <c r="I14" s="2425">
        <f>入力シート!D23</f>
        <v>0</v>
      </c>
      <c r="J14" s="2426"/>
      <c r="K14" s="2426"/>
      <c r="L14" s="2426"/>
      <c r="M14" s="2426"/>
      <c r="N14" s="2426"/>
      <c r="O14" s="2426"/>
      <c r="P14" s="2426"/>
      <c r="Q14" s="2426"/>
      <c r="R14" s="2426"/>
      <c r="S14" s="2426"/>
      <c r="T14" s="2426"/>
      <c r="U14" s="2426"/>
      <c r="V14" s="2427"/>
      <c r="W14" s="1077"/>
      <c r="X14" s="1077"/>
      <c r="Y14" s="1077"/>
      <c r="Z14" s="1077"/>
      <c r="AA14" s="1077"/>
      <c r="AB14" s="1077"/>
      <c r="AC14" s="1077"/>
      <c r="AD14" s="1077"/>
      <c r="AE14" s="1077"/>
      <c r="AF14" s="1077"/>
      <c r="AG14" s="1077"/>
      <c r="AH14" s="1077"/>
      <c r="AI14" s="1077"/>
      <c r="AJ14" s="1077"/>
      <c r="AK14" s="1077"/>
      <c r="AL14" s="1077"/>
      <c r="AM14" s="1082"/>
      <c r="AN14" s="1082"/>
      <c r="AO14" s="1082"/>
      <c r="AP14" s="1082"/>
      <c r="AQ14" s="1082"/>
      <c r="AR14" s="1099"/>
      <c r="AS14" s="2302" t="s">
        <v>109</v>
      </c>
      <c r="AT14" s="2302"/>
      <c r="AU14" s="2302"/>
      <c r="AV14" s="2302"/>
      <c r="AW14" s="2302"/>
      <c r="AX14" s="1098"/>
      <c r="AY14" s="2434" t="s">
        <v>944</v>
      </c>
      <c r="AZ14" s="2435"/>
      <c r="BA14" s="2435"/>
      <c r="BB14" s="2435"/>
      <c r="BC14" s="2435"/>
      <c r="BD14" s="2435"/>
      <c r="BE14" s="2435"/>
      <c r="BF14" s="2435"/>
      <c r="BG14" s="2435"/>
      <c r="BH14" s="2435"/>
      <c r="BI14" s="2435"/>
      <c r="BJ14" s="2435"/>
      <c r="BK14" s="2435"/>
      <c r="BL14" s="2436"/>
      <c r="BM14" s="1110"/>
      <c r="BN14" s="2302" t="s">
        <v>533</v>
      </c>
      <c r="BO14" s="2302"/>
      <c r="BP14" s="2302"/>
      <c r="BQ14" s="2302"/>
      <c r="BR14" s="2302"/>
      <c r="BS14" s="1098"/>
      <c r="BT14" s="2434" t="s">
        <v>1401</v>
      </c>
      <c r="BU14" s="2440"/>
      <c r="BV14" s="2440"/>
      <c r="BW14" s="2440"/>
      <c r="BX14" s="2440"/>
      <c r="BY14" s="2440"/>
      <c r="BZ14" s="2440"/>
      <c r="CA14" s="2440"/>
      <c r="CB14" s="2440"/>
      <c r="CC14" s="2440"/>
      <c r="CD14" s="2440"/>
      <c r="CE14" s="2440"/>
      <c r="CF14" s="2441"/>
    </row>
    <row r="15" spans="1:84" ht="13.5" customHeight="1">
      <c r="B15" s="1091"/>
      <c r="C15" s="2303"/>
      <c r="D15" s="2303"/>
      <c r="E15" s="2303"/>
      <c r="F15" s="2303"/>
      <c r="G15" s="2303"/>
      <c r="H15" s="1115"/>
      <c r="I15" s="2428"/>
      <c r="J15" s="2429"/>
      <c r="K15" s="2429"/>
      <c r="L15" s="2429"/>
      <c r="M15" s="2429"/>
      <c r="N15" s="2429"/>
      <c r="O15" s="2429"/>
      <c r="P15" s="2429"/>
      <c r="Q15" s="2429"/>
      <c r="R15" s="2429"/>
      <c r="S15" s="2429"/>
      <c r="T15" s="2429"/>
      <c r="U15" s="2429"/>
      <c r="V15" s="2430"/>
      <c r="W15" s="1077"/>
      <c r="X15" s="1077"/>
      <c r="Y15" s="1077"/>
      <c r="Z15" s="1077"/>
      <c r="AA15" s="1077"/>
      <c r="AB15" s="1077"/>
      <c r="AC15" s="1077"/>
      <c r="AD15" s="2424"/>
      <c r="AE15" s="2424"/>
      <c r="AF15" s="2424"/>
      <c r="AG15" s="2424"/>
      <c r="AH15" s="2424"/>
      <c r="AI15" s="2424"/>
      <c r="AJ15" s="2424"/>
      <c r="AK15" s="2424"/>
      <c r="AL15" s="2424"/>
      <c r="AM15" s="2424"/>
      <c r="AN15" s="2424"/>
      <c r="AO15" s="2424"/>
      <c r="AP15" s="2424"/>
      <c r="AQ15" s="1119"/>
      <c r="AR15" s="1089"/>
      <c r="AS15" s="2304"/>
      <c r="AT15" s="2304"/>
      <c r="AU15" s="2304"/>
      <c r="AV15" s="2304"/>
      <c r="AW15" s="2304"/>
      <c r="AX15" s="1088"/>
      <c r="AY15" s="2437"/>
      <c r="AZ15" s="2438"/>
      <c r="BA15" s="2438"/>
      <c r="BB15" s="2438"/>
      <c r="BC15" s="2438"/>
      <c r="BD15" s="2438"/>
      <c r="BE15" s="2438"/>
      <c r="BF15" s="2438"/>
      <c r="BG15" s="2438"/>
      <c r="BH15" s="2438"/>
      <c r="BI15" s="2438"/>
      <c r="BJ15" s="2438"/>
      <c r="BK15" s="2438"/>
      <c r="BL15" s="2439"/>
      <c r="BM15" s="1108"/>
      <c r="BN15" s="2422"/>
      <c r="BO15" s="2422"/>
      <c r="BP15" s="2422"/>
      <c r="BQ15" s="2422"/>
      <c r="BR15" s="2422"/>
      <c r="BS15" s="1090"/>
      <c r="BT15" s="2442"/>
      <c r="BU15" s="2443"/>
      <c r="BV15" s="2443"/>
      <c r="BW15" s="2443"/>
      <c r="BX15" s="2443"/>
      <c r="BY15" s="2443"/>
      <c r="BZ15" s="2443"/>
      <c r="CA15" s="2443"/>
      <c r="CB15" s="2443"/>
      <c r="CC15" s="2443"/>
      <c r="CD15" s="2443"/>
      <c r="CE15" s="2443"/>
      <c r="CF15" s="2444"/>
    </row>
    <row r="16" spans="1:84" ht="13.5" customHeight="1">
      <c r="B16" s="1091"/>
      <c r="C16" s="2303"/>
      <c r="D16" s="2303"/>
      <c r="E16" s="2303"/>
      <c r="F16" s="2303"/>
      <c r="G16" s="2303"/>
      <c r="H16" s="1115"/>
      <c r="I16" s="2428"/>
      <c r="J16" s="2429"/>
      <c r="K16" s="2429"/>
      <c r="L16" s="2429"/>
      <c r="M16" s="2429"/>
      <c r="N16" s="2429"/>
      <c r="O16" s="2429"/>
      <c r="P16" s="2429"/>
      <c r="Q16" s="2429"/>
      <c r="R16" s="2429"/>
      <c r="S16" s="2429"/>
      <c r="T16" s="2429"/>
      <c r="U16" s="2429"/>
      <c r="V16" s="2430"/>
      <c r="W16" s="1077"/>
      <c r="X16" s="1077"/>
      <c r="Y16" s="1077"/>
      <c r="Z16" s="1077"/>
      <c r="AA16" s="1077"/>
      <c r="AB16" s="1077"/>
      <c r="AC16" s="1077"/>
      <c r="AD16" s="1077"/>
      <c r="AE16" s="1077"/>
      <c r="AF16" s="1077"/>
      <c r="AG16" s="1077"/>
      <c r="AH16" s="1077"/>
      <c r="AI16" s="1077"/>
      <c r="AJ16" s="1077"/>
      <c r="AK16" s="1077"/>
      <c r="AL16" s="1077"/>
      <c r="AM16" s="1082"/>
      <c r="AN16" s="1082"/>
      <c r="AO16" s="1082"/>
      <c r="AP16" s="1082"/>
      <c r="AQ16" s="1082"/>
      <c r="AR16" s="1091"/>
      <c r="AS16" s="2306" t="s">
        <v>1588</v>
      </c>
      <c r="AT16" s="2303"/>
      <c r="AU16" s="2303"/>
      <c r="AV16" s="2303"/>
      <c r="AW16" s="2303"/>
      <c r="AX16" s="1109"/>
      <c r="AY16" s="2448" t="s">
        <v>1398</v>
      </c>
      <c r="AZ16" s="2449"/>
      <c r="BA16" s="2449"/>
      <c r="BB16" s="2449"/>
      <c r="BC16" s="2449"/>
      <c r="BD16" s="2449"/>
      <c r="BE16" s="2449"/>
      <c r="BF16" s="2449"/>
      <c r="BG16" s="2449"/>
      <c r="BH16" s="2449"/>
      <c r="BI16" s="2449"/>
      <c r="BJ16" s="2449"/>
      <c r="BK16" s="2449"/>
      <c r="BL16" s="2450"/>
      <c r="BM16" s="1118"/>
      <c r="BN16" s="2422"/>
      <c r="BO16" s="2422"/>
      <c r="BP16" s="2422"/>
      <c r="BQ16" s="2422"/>
      <c r="BR16" s="2422"/>
      <c r="BS16" s="1109"/>
      <c r="BT16" s="2442"/>
      <c r="BU16" s="2443"/>
      <c r="BV16" s="2443"/>
      <c r="BW16" s="2443"/>
      <c r="BX16" s="2443"/>
      <c r="BY16" s="2443"/>
      <c r="BZ16" s="2443"/>
      <c r="CA16" s="2443"/>
      <c r="CB16" s="2443"/>
      <c r="CC16" s="2443"/>
      <c r="CD16" s="2443"/>
      <c r="CE16" s="2443"/>
      <c r="CF16" s="2444"/>
    </row>
    <row r="17" spans="2:84" ht="13.5" customHeight="1">
      <c r="B17" s="1089"/>
      <c r="C17" s="2304"/>
      <c r="D17" s="2304"/>
      <c r="E17" s="2304"/>
      <c r="F17" s="2304"/>
      <c r="G17" s="2304"/>
      <c r="H17" s="1117"/>
      <c r="I17" s="2431"/>
      <c r="J17" s="2432"/>
      <c r="K17" s="2432"/>
      <c r="L17" s="2432"/>
      <c r="M17" s="2432"/>
      <c r="N17" s="2432"/>
      <c r="O17" s="2432"/>
      <c r="P17" s="2432"/>
      <c r="Q17" s="2432"/>
      <c r="R17" s="2432"/>
      <c r="S17" s="2432"/>
      <c r="T17" s="2432"/>
      <c r="U17" s="2432"/>
      <c r="V17" s="2433"/>
      <c r="W17" s="1077"/>
      <c r="X17" s="1077"/>
      <c r="Y17" s="2422" t="s">
        <v>1269</v>
      </c>
      <c r="Z17" s="2422"/>
      <c r="AA17" s="2422"/>
      <c r="AB17" s="2422"/>
      <c r="AC17" s="1113"/>
      <c r="AD17" s="2423"/>
      <c r="AE17" s="2423"/>
      <c r="AF17" s="2423"/>
      <c r="AG17" s="2423"/>
      <c r="AH17" s="2423"/>
      <c r="AI17" s="2423"/>
      <c r="AJ17" s="2423"/>
      <c r="AK17" s="2423"/>
      <c r="AL17" s="2423"/>
      <c r="AM17" s="2423"/>
      <c r="AN17" s="2423"/>
      <c r="AO17" s="2423"/>
      <c r="AP17" s="2423"/>
      <c r="AQ17" s="1077"/>
      <c r="AR17" s="1089"/>
      <c r="AS17" s="2304"/>
      <c r="AT17" s="2304"/>
      <c r="AU17" s="2304"/>
      <c r="AV17" s="2304"/>
      <c r="AW17" s="2304"/>
      <c r="AX17" s="1106"/>
      <c r="AY17" s="2451"/>
      <c r="AZ17" s="2452"/>
      <c r="BA17" s="2452"/>
      <c r="BB17" s="2452"/>
      <c r="BC17" s="2452"/>
      <c r="BD17" s="2452"/>
      <c r="BE17" s="2452"/>
      <c r="BF17" s="2452"/>
      <c r="BG17" s="2452"/>
      <c r="BH17" s="2452"/>
      <c r="BI17" s="2452"/>
      <c r="BJ17" s="2452"/>
      <c r="BK17" s="2452"/>
      <c r="BL17" s="2453"/>
      <c r="BM17" s="1116"/>
      <c r="BN17" s="2304"/>
      <c r="BO17" s="2304"/>
      <c r="BP17" s="2304"/>
      <c r="BQ17" s="2304"/>
      <c r="BR17" s="2304"/>
      <c r="BS17" s="1106"/>
      <c r="BT17" s="2445"/>
      <c r="BU17" s="2446"/>
      <c r="BV17" s="2446"/>
      <c r="BW17" s="2446"/>
      <c r="BX17" s="2446"/>
      <c r="BY17" s="2446"/>
      <c r="BZ17" s="2446"/>
      <c r="CA17" s="2446"/>
      <c r="CB17" s="2446"/>
      <c r="CC17" s="2446"/>
      <c r="CD17" s="2446"/>
      <c r="CE17" s="2446"/>
      <c r="CF17" s="2447"/>
    </row>
    <row r="18" spans="2:84" ht="13.5" customHeight="1">
      <c r="B18" s="1082"/>
      <c r="C18" s="1104"/>
      <c r="D18" s="1103"/>
      <c r="E18" s="1103"/>
      <c r="F18" s="1103"/>
      <c r="G18" s="1103"/>
      <c r="H18" s="1103"/>
      <c r="I18" s="1077"/>
      <c r="J18" s="1077"/>
      <c r="K18" s="1077"/>
      <c r="L18" s="1077"/>
      <c r="M18" s="1077"/>
      <c r="N18" s="1077"/>
      <c r="O18" s="1077"/>
      <c r="P18" s="1077"/>
      <c r="Q18" s="1077"/>
      <c r="R18" s="1077"/>
      <c r="S18" s="1077"/>
      <c r="T18" s="1077"/>
      <c r="U18" s="1077"/>
      <c r="V18" s="1077"/>
      <c r="W18" s="1077"/>
      <c r="X18" s="1077"/>
      <c r="Y18" s="1115"/>
      <c r="Z18" s="1115"/>
      <c r="AA18" s="1115"/>
      <c r="AB18" s="1115"/>
      <c r="AC18" s="1077"/>
      <c r="AD18" s="1077"/>
      <c r="AE18" s="1077"/>
      <c r="AF18" s="1077"/>
      <c r="AG18" s="1077"/>
      <c r="AH18" s="1077"/>
      <c r="AI18" s="1077"/>
      <c r="AJ18" s="1077"/>
      <c r="AK18" s="1077"/>
      <c r="AL18" s="1077"/>
      <c r="AM18" s="1077"/>
      <c r="AN18" s="1077"/>
      <c r="AO18" s="1077"/>
      <c r="AP18" s="1077"/>
      <c r="AQ18" s="1077"/>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c r="BX18" s="1114"/>
      <c r="BY18" s="1114"/>
      <c r="BZ18" s="1114"/>
      <c r="CA18" s="1114"/>
      <c r="CB18" s="1114"/>
      <c r="CC18" s="1114"/>
      <c r="CD18" s="1114"/>
      <c r="CE18" s="1114"/>
      <c r="CF18" s="1114"/>
    </row>
    <row r="19" spans="2:84" ht="13.5" customHeight="1">
      <c r="B19" s="1082"/>
      <c r="C19" s="1104"/>
      <c r="D19" s="1103"/>
      <c r="E19" s="1103"/>
      <c r="F19" s="1103"/>
      <c r="G19" s="1103"/>
      <c r="H19" s="1103"/>
      <c r="I19" s="1077"/>
      <c r="J19" s="1077"/>
      <c r="K19" s="1077"/>
      <c r="L19" s="1077"/>
      <c r="M19" s="1077"/>
      <c r="N19" s="1077"/>
      <c r="O19" s="1077"/>
      <c r="P19" s="1077"/>
      <c r="Q19" s="1077"/>
      <c r="R19" s="1077"/>
      <c r="S19" s="1077"/>
      <c r="T19" s="1077"/>
      <c r="U19" s="1077"/>
      <c r="V19" s="1077"/>
      <c r="W19" s="1077"/>
      <c r="X19" s="1077"/>
      <c r="Y19" s="2422" t="s">
        <v>101</v>
      </c>
      <c r="Z19" s="2422"/>
      <c r="AA19" s="2422"/>
      <c r="AB19" s="2422"/>
      <c r="AC19" s="1113"/>
      <c r="AD19" s="2454"/>
      <c r="AE19" s="2454"/>
      <c r="AF19" s="2454"/>
      <c r="AG19" s="2454"/>
      <c r="AH19" s="2454"/>
      <c r="AI19" s="2454"/>
      <c r="AJ19" s="2454"/>
      <c r="AK19" s="2454"/>
      <c r="AL19" s="2454"/>
      <c r="AM19" s="2454"/>
      <c r="AN19" s="2454"/>
      <c r="AO19" s="2454"/>
      <c r="AP19" s="2454"/>
      <c r="AQ19" s="1101"/>
      <c r="AR19" s="1099"/>
      <c r="AS19" s="2305" t="s">
        <v>934</v>
      </c>
      <c r="AT19" s="2305"/>
      <c r="AU19" s="2305"/>
      <c r="AV19" s="2305"/>
      <c r="AW19" s="2305"/>
      <c r="AX19" s="1098"/>
      <c r="AY19" s="2455" t="s">
        <v>945</v>
      </c>
      <c r="AZ19" s="2456"/>
      <c r="BA19" s="2456"/>
      <c r="BB19" s="2456"/>
      <c r="BC19" s="2456"/>
      <c r="BD19" s="2456"/>
      <c r="BE19" s="2456"/>
      <c r="BF19" s="2456"/>
      <c r="BG19" s="2456"/>
      <c r="BH19" s="2457"/>
      <c r="BI19" s="2455" t="s">
        <v>936</v>
      </c>
      <c r="BJ19" s="2456"/>
      <c r="BK19" s="2456"/>
      <c r="BL19" s="2456"/>
      <c r="BM19" s="2456"/>
      <c r="BN19" s="2456"/>
      <c r="BO19" s="2456"/>
      <c r="BP19" s="2456"/>
      <c r="BQ19" s="2456"/>
      <c r="BR19" s="2456"/>
      <c r="BS19" s="2456"/>
      <c r="BT19" s="2456"/>
      <c r="BU19" s="2456"/>
      <c r="BV19" s="2457"/>
      <c r="BW19" s="2455" t="s">
        <v>937</v>
      </c>
      <c r="BX19" s="2456"/>
      <c r="BY19" s="2456"/>
      <c r="BZ19" s="2456"/>
      <c r="CA19" s="2456"/>
      <c r="CB19" s="2456"/>
      <c r="CC19" s="2456"/>
      <c r="CD19" s="2456"/>
      <c r="CE19" s="2456"/>
      <c r="CF19" s="2457"/>
    </row>
    <row r="20" spans="2:84" ht="13.5" customHeight="1">
      <c r="B20" s="1082"/>
      <c r="C20" s="2468" t="s">
        <v>1400</v>
      </c>
      <c r="D20" s="2468"/>
      <c r="E20" s="2468"/>
      <c r="F20" s="2468"/>
      <c r="G20" s="2468"/>
      <c r="H20" s="2468"/>
      <c r="I20" s="2468"/>
      <c r="J20" s="2468"/>
      <c r="K20" s="2468"/>
      <c r="L20" s="2468"/>
      <c r="M20" s="2468"/>
      <c r="N20" s="2468"/>
      <c r="O20" s="2468"/>
      <c r="P20" s="2468"/>
      <c r="Q20" s="2468"/>
      <c r="R20" s="2468"/>
      <c r="S20" s="2468"/>
      <c r="T20" s="2468"/>
      <c r="U20" s="2468"/>
      <c r="V20" s="2468"/>
      <c r="W20" s="2468"/>
      <c r="X20" s="2468"/>
      <c r="Y20" s="2468"/>
      <c r="Z20" s="2468"/>
      <c r="AA20" s="2468"/>
      <c r="AB20" s="2468"/>
      <c r="AC20" s="2468"/>
      <c r="AD20" s="2468"/>
      <c r="AE20" s="2468"/>
      <c r="AF20" s="2468"/>
      <c r="AG20" s="2468"/>
      <c r="AH20" s="2468"/>
      <c r="AI20" s="2468"/>
      <c r="AJ20" s="2468"/>
      <c r="AK20" s="2468"/>
      <c r="AL20" s="2468"/>
      <c r="AM20" s="2468"/>
      <c r="AN20" s="2468"/>
      <c r="AO20" s="2468"/>
      <c r="AP20" s="2468"/>
      <c r="AQ20" s="1112"/>
      <c r="AR20" s="1091"/>
      <c r="AS20" s="2306"/>
      <c r="AT20" s="2306"/>
      <c r="AU20" s="2306"/>
      <c r="AV20" s="2306"/>
      <c r="AW20" s="2306"/>
      <c r="AX20" s="1090"/>
      <c r="AY20" s="2458"/>
      <c r="AZ20" s="2459"/>
      <c r="BA20" s="2459"/>
      <c r="BB20" s="2459"/>
      <c r="BC20" s="2459"/>
      <c r="BD20" s="2459"/>
      <c r="BE20" s="2459"/>
      <c r="BF20" s="2459"/>
      <c r="BG20" s="2459"/>
      <c r="BH20" s="2460"/>
      <c r="BI20" s="2458"/>
      <c r="BJ20" s="2459"/>
      <c r="BK20" s="2459"/>
      <c r="BL20" s="2459"/>
      <c r="BM20" s="2459"/>
      <c r="BN20" s="2459"/>
      <c r="BO20" s="2459"/>
      <c r="BP20" s="2459"/>
      <c r="BQ20" s="2459"/>
      <c r="BR20" s="2459"/>
      <c r="BS20" s="2459"/>
      <c r="BT20" s="2459"/>
      <c r="BU20" s="2459"/>
      <c r="BV20" s="2460"/>
      <c r="BW20" s="2458"/>
      <c r="BX20" s="2459"/>
      <c r="BY20" s="2459"/>
      <c r="BZ20" s="2459"/>
      <c r="CA20" s="2459"/>
      <c r="CB20" s="2459"/>
      <c r="CC20" s="2459"/>
      <c r="CD20" s="2459"/>
      <c r="CE20" s="2459"/>
      <c r="CF20" s="2460"/>
    </row>
    <row r="21" spans="2:84" ht="13.5" customHeight="1">
      <c r="B21" s="1082"/>
      <c r="C21" s="2469"/>
      <c r="D21" s="2469"/>
      <c r="E21" s="2469"/>
      <c r="F21" s="2469"/>
      <c r="G21" s="2469"/>
      <c r="H21" s="2469"/>
      <c r="I21" s="2469"/>
      <c r="J21" s="2469"/>
      <c r="K21" s="2469"/>
      <c r="L21" s="2469"/>
      <c r="M21" s="2469"/>
      <c r="N21" s="2469"/>
      <c r="O21" s="2469"/>
      <c r="P21" s="2469"/>
      <c r="Q21" s="2469"/>
      <c r="R21" s="2469"/>
      <c r="S21" s="2469"/>
      <c r="T21" s="2469"/>
      <c r="U21" s="2469"/>
      <c r="V21" s="2469"/>
      <c r="W21" s="2469"/>
      <c r="X21" s="2469"/>
      <c r="Y21" s="2469"/>
      <c r="Z21" s="2469"/>
      <c r="AA21" s="2469"/>
      <c r="AB21" s="2469"/>
      <c r="AC21" s="2469"/>
      <c r="AD21" s="2469"/>
      <c r="AE21" s="2469"/>
      <c r="AF21" s="2469"/>
      <c r="AG21" s="2469"/>
      <c r="AH21" s="2469"/>
      <c r="AI21" s="2469"/>
      <c r="AJ21" s="2469"/>
      <c r="AK21" s="2469"/>
      <c r="AL21" s="2469"/>
      <c r="AM21" s="2469"/>
      <c r="AN21" s="2469"/>
      <c r="AO21" s="2469"/>
      <c r="AP21" s="2469"/>
      <c r="AQ21" s="1111"/>
      <c r="AR21" s="1091"/>
      <c r="AS21" s="2306"/>
      <c r="AT21" s="2306"/>
      <c r="AU21" s="2306"/>
      <c r="AV21" s="2306"/>
      <c r="AW21" s="2306"/>
      <c r="AX21" s="1090"/>
      <c r="AY21" s="2470" t="s">
        <v>939</v>
      </c>
      <c r="AZ21" s="2471"/>
      <c r="BA21" s="2471"/>
      <c r="BB21" s="2471"/>
      <c r="BC21" s="2471"/>
      <c r="BD21" s="2471"/>
      <c r="BE21" s="2471"/>
      <c r="BF21" s="2471"/>
      <c r="BG21" s="2471"/>
      <c r="BH21" s="2472"/>
      <c r="BI21" s="2476" t="s">
        <v>940</v>
      </c>
      <c r="BJ21" s="2477"/>
      <c r="BK21" s="2477"/>
      <c r="BL21" s="2477"/>
      <c r="BM21" s="2477"/>
      <c r="BN21" s="2478" t="s">
        <v>941</v>
      </c>
      <c r="BO21" s="2479"/>
      <c r="BP21" s="2479"/>
      <c r="BQ21" s="2479"/>
      <c r="BR21" s="2479"/>
      <c r="BS21" s="2479"/>
      <c r="BT21" s="2479"/>
      <c r="BU21" s="2479"/>
      <c r="BV21" s="2480"/>
      <c r="BW21" s="2470" t="s">
        <v>942</v>
      </c>
      <c r="BX21" s="2483"/>
      <c r="BY21" s="2483"/>
      <c r="BZ21" s="2483"/>
      <c r="CA21" s="2483"/>
      <c r="CB21" s="2483"/>
      <c r="CC21" s="2483"/>
      <c r="CD21" s="2483"/>
      <c r="CE21" s="2483"/>
      <c r="CF21" s="2484"/>
    </row>
    <row r="22" spans="2:84" ht="13.5" customHeight="1">
      <c r="B22" s="1099"/>
      <c r="C22" s="2311" t="s">
        <v>938</v>
      </c>
      <c r="D22" s="2311"/>
      <c r="E22" s="2311"/>
      <c r="F22" s="2311"/>
      <c r="G22" s="2311"/>
      <c r="H22" s="1098"/>
      <c r="I22" s="2488"/>
      <c r="J22" s="2489"/>
      <c r="K22" s="2489"/>
      <c r="L22" s="2489"/>
      <c r="M22" s="2489"/>
      <c r="N22" s="2489"/>
      <c r="O22" s="2489"/>
      <c r="P22" s="2489"/>
      <c r="Q22" s="2489"/>
      <c r="R22" s="2489"/>
      <c r="S22" s="2489"/>
      <c r="T22" s="2489"/>
      <c r="U22" s="2489"/>
      <c r="V22" s="2489"/>
      <c r="W22" s="2489"/>
      <c r="X22" s="2489"/>
      <c r="Y22" s="2489"/>
      <c r="Z22" s="2489"/>
      <c r="AA22" s="2489"/>
      <c r="AB22" s="2489"/>
      <c r="AC22" s="2489"/>
      <c r="AD22" s="2489"/>
      <c r="AE22" s="2489"/>
      <c r="AF22" s="2489"/>
      <c r="AG22" s="2489"/>
      <c r="AH22" s="2489"/>
      <c r="AI22" s="2489"/>
      <c r="AJ22" s="2489"/>
      <c r="AK22" s="2489"/>
      <c r="AL22" s="2489"/>
      <c r="AM22" s="2489"/>
      <c r="AN22" s="2489"/>
      <c r="AO22" s="2489"/>
      <c r="AP22" s="2490"/>
      <c r="AQ22" s="1077"/>
      <c r="AR22" s="1091"/>
      <c r="AS22" s="2306"/>
      <c r="AT22" s="2306"/>
      <c r="AU22" s="2306"/>
      <c r="AV22" s="2306"/>
      <c r="AW22" s="2306"/>
      <c r="AX22" s="1090"/>
      <c r="AY22" s="2473"/>
      <c r="AZ22" s="2474"/>
      <c r="BA22" s="2474"/>
      <c r="BB22" s="2474"/>
      <c r="BC22" s="2474"/>
      <c r="BD22" s="2474"/>
      <c r="BE22" s="2474"/>
      <c r="BF22" s="2474"/>
      <c r="BG22" s="2474"/>
      <c r="BH22" s="2475"/>
      <c r="BI22" s="2496" t="s">
        <v>943</v>
      </c>
      <c r="BJ22" s="2497"/>
      <c r="BK22" s="2497"/>
      <c r="BL22" s="2497"/>
      <c r="BM22" s="2497"/>
      <c r="BN22" s="2481"/>
      <c r="BO22" s="2481"/>
      <c r="BP22" s="2481"/>
      <c r="BQ22" s="2481"/>
      <c r="BR22" s="2481"/>
      <c r="BS22" s="2481"/>
      <c r="BT22" s="2481"/>
      <c r="BU22" s="2481"/>
      <c r="BV22" s="2482"/>
      <c r="BW22" s="2485"/>
      <c r="BX22" s="2486"/>
      <c r="BY22" s="2486"/>
      <c r="BZ22" s="2486"/>
      <c r="CA22" s="2486"/>
      <c r="CB22" s="2486"/>
      <c r="CC22" s="2486"/>
      <c r="CD22" s="2486"/>
      <c r="CE22" s="2486"/>
      <c r="CF22" s="2487"/>
    </row>
    <row r="23" spans="2:84" ht="13.5" customHeight="1">
      <c r="B23" s="1091"/>
      <c r="C23" s="2312"/>
      <c r="D23" s="2312"/>
      <c r="E23" s="2312"/>
      <c r="F23" s="2312"/>
      <c r="G23" s="2312"/>
      <c r="H23" s="1090"/>
      <c r="I23" s="2491"/>
      <c r="J23" s="2492"/>
      <c r="K23" s="2492"/>
      <c r="L23" s="2492"/>
      <c r="M23" s="2492"/>
      <c r="N23" s="2492"/>
      <c r="O23" s="2492"/>
      <c r="P23" s="2492"/>
      <c r="Q23" s="2492"/>
      <c r="R23" s="2492"/>
      <c r="S23" s="2492"/>
      <c r="T23" s="2492"/>
      <c r="U23" s="2492"/>
      <c r="V23" s="2492"/>
      <c r="W23" s="2492"/>
      <c r="X23" s="2492"/>
      <c r="Y23" s="2492"/>
      <c r="Z23" s="2492"/>
      <c r="AA23" s="2492"/>
      <c r="AB23" s="2492"/>
      <c r="AC23" s="2492"/>
      <c r="AD23" s="2492"/>
      <c r="AE23" s="2492"/>
      <c r="AF23" s="2492"/>
      <c r="AG23" s="2492"/>
      <c r="AH23" s="2492"/>
      <c r="AI23" s="2492"/>
      <c r="AJ23" s="2492"/>
      <c r="AK23" s="2492"/>
      <c r="AL23" s="2492"/>
      <c r="AM23" s="2492"/>
      <c r="AN23" s="2492"/>
      <c r="AO23" s="2492"/>
      <c r="AP23" s="2493"/>
      <c r="AQ23" s="1077"/>
      <c r="AR23" s="1091"/>
      <c r="AS23" s="2306"/>
      <c r="AT23" s="2306"/>
      <c r="AU23" s="2306"/>
      <c r="AV23" s="2306"/>
      <c r="AW23" s="2306"/>
      <c r="AX23" s="1090"/>
      <c r="AY23" s="2498" t="s">
        <v>939</v>
      </c>
      <c r="AZ23" s="2499"/>
      <c r="BA23" s="2499"/>
      <c r="BB23" s="2499"/>
      <c r="BC23" s="2499"/>
      <c r="BD23" s="2499"/>
      <c r="BE23" s="2499"/>
      <c r="BF23" s="2499"/>
      <c r="BG23" s="2499"/>
      <c r="BH23" s="2500"/>
      <c r="BI23" s="2461" t="s">
        <v>940</v>
      </c>
      <c r="BJ23" s="2462"/>
      <c r="BK23" s="2462"/>
      <c r="BL23" s="2462"/>
      <c r="BM23" s="2462"/>
      <c r="BN23" s="2463" t="s">
        <v>941</v>
      </c>
      <c r="BO23" s="2464"/>
      <c r="BP23" s="2464"/>
      <c r="BQ23" s="2464"/>
      <c r="BR23" s="2464"/>
      <c r="BS23" s="2464"/>
      <c r="BT23" s="2464"/>
      <c r="BU23" s="2464"/>
      <c r="BV23" s="2465"/>
      <c r="BW23" s="2498" t="s">
        <v>942</v>
      </c>
      <c r="BX23" s="2504"/>
      <c r="BY23" s="2504"/>
      <c r="BZ23" s="2504"/>
      <c r="CA23" s="2504"/>
      <c r="CB23" s="2504"/>
      <c r="CC23" s="2504"/>
      <c r="CD23" s="2504"/>
      <c r="CE23" s="2504"/>
      <c r="CF23" s="2505"/>
    </row>
    <row r="24" spans="2:84" ht="13.5" customHeight="1">
      <c r="B24" s="1089"/>
      <c r="C24" s="2313"/>
      <c r="D24" s="2313"/>
      <c r="E24" s="2313"/>
      <c r="F24" s="2313"/>
      <c r="G24" s="2313"/>
      <c r="H24" s="1088"/>
      <c r="I24" s="2494"/>
      <c r="J24" s="2423"/>
      <c r="K24" s="2423"/>
      <c r="L24" s="2423"/>
      <c r="M24" s="2423"/>
      <c r="N24" s="2423"/>
      <c r="O24" s="2423"/>
      <c r="P24" s="2423"/>
      <c r="Q24" s="2423"/>
      <c r="R24" s="2423"/>
      <c r="S24" s="2423"/>
      <c r="T24" s="2423"/>
      <c r="U24" s="2423"/>
      <c r="V24" s="2423"/>
      <c r="W24" s="2423"/>
      <c r="X24" s="2423"/>
      <c r="Y24" s="2423"/>
      <c r="Z24" s="2423"/>
      <c r="AA24" s="2423"/>
      <c r="AB24" s="2423"/>
      <c r="AC24" s="2423"/>
      <c r="AD24" s="2423"/>
      <c r="AE24" s="2423"/>
      <c r="AF24" s="2423"/>
      <c r="AG24" s="2423"/>
      <c r="AH24" s="2423"/>
      <c r="AI24" s="2423"/>
      <c r="AJ24" s="2423"/>
      <c r="AK24" s="2423"/>
      <c r="AL24" s="2423"/>
      <c r="AM24" s="2423"/>
      <c r="AN24" s="2423"/>
      <c r="AO24" s="2423"/>
      <c r="AP24" s="2495"/>
      <c r="AQ24" s="1077"/>
      <c r="AR24" s="1089"/>
      <c r="AS24" s="2307"/>
      <c r="AT24" s="2307"/>
      <c r="AU24" s="2307"/>
      <c r="AV24" s="2307"/>
      <c r="AW24" s="2307"/>
      <c r="AX24" s="1088"/>
      <c r="AY24" s="2501"/>
      <c r="AZ24" s="2502"/>
      <c r="BA24" s="2502"/>
      <c r="BB24" s="2502"/>
      <c r="BC24" s="2502"/>
      <c r="BD24" s="2502"/>
      <c r="BE24" s="2502"/>
      <c r="BF24" s="2502"/>
      <c r="BG24" s="2502"/>
      <c r="BH24" s="2503"/>
      <c r="BI24" s="2509" t="s">
        <v>943</v>
      </c>
      <c r="BJ24" s="2510"/>
      <c r="BK24" s="2510"/>
      <c r="BL24" s="2510"/>
      <c r="BM24" s="2510"/>
      <c r="BN24" s="2466"/>
      <c r="BO24" s="2466"/>
      <c r="BP24" s="2466"/>
      <c r="BQ24" s="2466"/>
      <c r="BR24" s="2466"/>
      <c r="BS24" s="2466"/>
      <c r="BT24" s="2466"/>
      <c r="BU24" s="2466"/>
      <c r="BV24" s="2467"/>
      <c r="BW24" s="2506"/>
      <c r="BX24" s="2507"/>
      <c r="BY24" s="2507"/>
      <c r="BZ24" s="2507"/>
      <c r="CA24" s="2507"/>
      <c r="CB24" s="2507"/>
      <c r="CC24" s="2507"/>
      <c r="CD24" s="2507"/>
      <c r="CE24" s="2507"/>
      <c r="CF24" s="2508"/>
    </row>
    <row r="25" spans="2:84" ht="13.5" customHeight="1">
      <c r="B25" s="1099"/>
      <c r="C25" s="2302" t="s">
        <v>109</v>
      </c>
      <c r="D25" s="2302"/>
      <c r="E25" s="2302"/>
      <c r="F25" s="2302"/>
      <c r="G25" s="2302"/>
      <c r="H25" s="1098"/>
      <c r="I25" s="2434" t="s">
        <v>944</v>
      </c>
      <c r="J25" s="2435"/>
      <c r="K25" s="2435"/>
      <c r="L25" s="2435"/>
      <c r="M25" s="2435"/>
      <c r="N25" s="2435"/>
      <c r="O25" s="2435"/>
      <c r="P25" s="2435"/>
      <c r="Q25" s="2435"/>
      <c r="R25" s="2435"/>
      <c r="S25" s="2435"/>
      <c r="T25" s="2435"/>
      <c r="U25" s="2435"/>
      <c r="V25" s="2436"/>
      <c r="W25" s="1110"/>
      <c r="X25" s="2302" t="s">
        <v>533</v>
      </c>
      <c r="Y25" s="2302"/>
      <c r="Z25" s="2302"/>
      <c r="AA25" s="2302"/>
      <c r="AB25" s="2302"/>
      <c r="AC25" s="1098"/>
      <c r="AD25" s="2434" t="s">
        <v>1457</v>
      </c>
      <c r="AE25" s="2440"/>
      <c r="AF25" s="2440"/>
      <c r="AG25" s="2440"/>
      <c r="AH25" s="2440"/>
      <c r="AI25" s="2440"/>
      <c r="AJ25" s="2440"/>
      <c r="AK25" s="2440"/>
      <c r="AL25" s="2440"/>
      <c r="AM25" s="2440"/>
      <c r="AN25" s="2440"/>
      <c r="AO25" s="2440"/>
      <c r="AP25" s="2441"/>
      <c r="AQ25" s="1107"/>
      <c r="AR25" s="1082"/>
      <c r="AS25" s="1082"/>
      <c r="AT25" s="1082"/>
      <c r="AU25" s="1082"/>
      <c r="AV25" s="1082"/>
      <c r="AW25" s="1082"/>
      <c r="AX25" s="1082"/>
      <c r="AY25" s="1082"/>
      <c r="AZ25" s="1082"/>
      <c r="BA25" s="1082"/>
      <c r="BB25" s="1082"/>
      <c r="BC25" s="1082"/>
      <c r="BD25" s="1082"/>
      <c r="BE25" s="1082"/>
      <c r="BF25" s="1082"/>
      <c r="BG25" s="1082"/>
      <c r="BH25" s="1082"/>
      <c r="BI25" s="1082"/>
      <c r="BJ25" s="1082"/>
      <c r="BK25" s="1082"/>
      <c r="BL25" s="1082"/>
      <c r="BM25" s="1082"/>
      <c r="BN25" s="1082"/>
      <c r="BO25" s="1082"/>
      <c r="BP25" s="1082"/>
      <c r="BQ25" s="1082"/>
      <c r="BR25" s="1082"/>
      <c r="BS25" s="1082"/>
      <c r="BT25" s="1082"/>
      <c r="BU25" s="1082"/>
      <c r="BV25" s="1082"/>
      <c r="BW25" s="1082"/>
      <c r="BX25" s="1082"/>
      <c r="BY25" s="1082"/>
      <c r="BZ25" s="1082"/>
      <c r="CA25" s="1082"/>
      <c r="CB25" s="1082"/>
      <c r="CC25" s="1082"/>
      <c r="CD25" s="1082"/>
      <c r="CE25" s="1082"/>
      <c r="CF25" s="1082"/>
    </row>
    <row r="26" spans="2:84" ht="13.5" customHeight="1">
      <c r="B26" s="1089"/>
      <c r="C26" s="2304"/>
      <c r="D26" s="2304"/>
      <c r="E26" s="2304"/>
      <c r="F26" s="2304"/>
      <c r="G26" s="2304"/>
      <c r="H26" s="1088"/>
      <c r="I26" s="2437"/>
      <c r="J26" s="2438"/>
      <c r="K26" s="2438"/>
      <c r="L26" s="2438"/>
      <c r="M26" s="2438"/>
      <c r="N26" s="2438"/>
      <c r="O26" s="2438"/>
      <c r="P26" s="2438"/>
      <c r="Q26" s="2438"/>
      <c r="R26" s="2438"/>
      <c r="S26" s="2438"/>
      <c r="T26" s="2438"/>
      <c r="U26" s="2438"/>
      <c r="V26" s="2439"/>
      <c r="W26" s="1108"/>
      <c r="X26" s="2303"/>
      <c r="Y26" s="2303"/>
      <c r="Z26" s="2303"/>
      <c r="AA26" s="2303"/>
      <c r="AB26" s="2303"/>
      <c r="AC26" s="1090"/>
      <c r="AD26" s="2442"/>
      <c r="AE26" s="2511"/>
      <c r="AF26" s="2511"/>
      <c r="AG26" s="2511"/>
      <c r="AH26" s="2511"/>
      <c r="AI26" s="2511"/>
      <c r="AJ26" s="2511"/>
      <c r="AK26" s="2511"/>
      <c r="AL26" s="2511"/>
      <c r="AM26" s="2511"/>
      <c r="AN26" s="2511"/>
      <c r="AO26" s="2511"/>
      <c r="AP26" s="2444"/>
      <c r="AQ26" s="1107"/>
      <c r="AR26" s="1099"/>
      <c r="AS26" s="2218" t="s">
        <v>947</v>
      </c>
      <c r="AT26" s="2218"/>
      <c r="AU26" s="2218"/>
      <c r="AV26" s="2218"/>
      <c r="AW26" s="2218"/>
      <c r="AX26" s="1098"/>
      <c r="AY26" s="1097" t="s">
        <v>1396</v>
      </c>
      <c r="AZ26" s="2218" t="s">
        <v>948</v>
      </c>
      <c r="BA26" s="2218"/>
      <c r="BB26" s="2218"/>
      <c r="BC26" s="2218"/>
      <c r="BD26" s="1096"/>
      <c r="BE26" s="2218" t="s">
        <v>949</v>
      </c>
      <c r="BF26" s="2218"/>
      <c r="BG26" s="2218"/>
      <c r="BH26" s="2218"/>
      <c r="BI26" s="2218"/>
      <c r="BJ26" s="2218"/>
      <c r="BK26" s="2218"/>
      <c r="BL26" s="2218"/>
      <c r="BM26" s="2218"/>
      <c r="BN26" s="2218"/>
      <c r="BO26" s="2148" t="s">
        <v>950</v>
      </c>
      <c r="BP26" s="2148"/>
      <c r="BQ26" s="2148"/>
      <c r="BR26" s="2148"/>
      <c r="BS26" s="2148"/>
      <c r="BT26" s="2148"/>
      <c r="BU26" s="2148"/>
      <c r="BV26" s="2148"/>
      <c r="BW26" s="2148"/>
      <c r="BX26" s="2218" t="s">
        <v>951</v>
      </c>
      <c r="BY26" s="2218"/>
      <c r="BZ26" s="2218"/>
      <c r="CA26" s="2218"/>
      <c r="CB26" s="2218"/>
      <c r="CC26" s="2218"/>
      <c r="CD26" s="2218"/>
      <c r="CE26" s="2218"/>
      <c r="CF26" s="2219"/>
    </row>
    <row r="27" spans="2:84" ht="13.5" customHeight="1">
      <c r="B27" s="1091"/>
      <c r="C27" s="2303" t="s">
        <v>119</v>
      </c>
      <c r="D27" s="2303"/>
      <c r="E27" s="2303"/>
      <c r="F27" s="2303"/>
      <c r="G27" s="2303"/>
      <c r="H27" s="1109"/>
      <c r="I27" s="2448" t="s">
        <v>1398</v>
      </c>
      <c r="J27" s="2449"/>
      <c r="K27" s="2449"/>
      <c r="L27" s="2449"/>
      <c r="M27" s="2449"/>
      <c r="N27" s="2449"/>
      <c r="O27" s="2449"/>
      <c r="P27" s="2449"/>
      <c r="Q27" s="2449"/>
      <c r="R27" s="2449"/>
      <c r="S27" s="2449"/>
      <c r="T27" s="2449"/>
      <c r="U27" s="2449"/>
      <c r="V27" s="2450"/>
      <c r="W27" s="1108"/>
      <c r="X27" s="2303"/>
      <c r="Y27" s="2303"/>
      <c r="Z27" s="2303"/>
      <c r="AA27" s="2303"/>
      <c r="AB27" s="2303"/>
      <c r="AC27" s="1090"/>
      <c r="AD27" s="2512" t="s">
        <v>1458</v>
      </c>
      <c r="AE27" s="2511"/>
      <c r="AF27" s="2511"/>
      <c r="AG27" s="2511"/>
      <c r="AH27" s="2511"/>
      <c r="AI27" s="2511"/>
      <c r="AJ27" s="2511"/>
      <c r="AK27" s="2511"/>
      <c r="AL27" s="2511"/>
      <c r="AM27" s="2511"/>
      <c r="AN27" s="2511"/>
      <c r="AO27" s="2511"/>
      <c r="AP27" s="2444"/>
      <c r="AQ27" s="1107"/>
      <c r="AR27" s="1091"/>
      <c r="AS27" s="2221"/>
      <c r="AT27" s="2221"/>
      <c r="AU27" s="2221"/>
      <c r="AV27" s="2221"/>
      <c r="AW27" s="2221"/>
      <c r="AX27" s="1090"/>
      <c r="AY27" s="1095"/>
      <c r="AZ27" s="2221"/>
      <c r="BA27" s="2221"/>
      <c r="BB27" s="2221"/>
      <c r="BC27" s="2221"/>
      <c r="BD27" s="1094"/>
      <c r="BE27" s="2224"/>
      <c r="BF27" s="2224"/>
      <c r="BG27" s="2224"/>
      <c r="BH27" s="2224"/>
      <c r="BI27" s="2224"/>
      <c r="BJ27" s="2224"/>
      <c r="BK27" s="2224"/>
      <c r="BL27" s="2224"/>
      <c r="BM27" s="2224"/>
      <c r="BN27" s="2224"/>
      <c r="BO27" s="2148"/>
      <c r="BP27" s="2148"/>
      <c r="BQ27" s="2148"/>
      <c r="BR27" s="2148"/>
      <c r="BS27" s="2148"/>
      <c r="BT27" s="2148"/>
      <c r="BU27" s="2148"/>
      <c r="BV27" s="2148"/>
      <c r="BW27" s="2148"/>
      <c r="BX27" s="2224"/>
      <c r="BY27" s="2224"/>
      <c r="BZ27" s="2224"/>
      <c r="CA27" s="2224"/>
      <c r="CB27" s="2224"/>
      <c r="CC27" s="2224"/>
      <c r="CD27" s="2224"/>
      <c r="CE27" s="2224"/>
      <c r="CF27" s="2225"/>
    </row>
    <row r="28" spans="2:84" ht="13.5" customHeight="1">
      <c r="B28" s="1089"/>
      <c r="C28" s="2304"/>
      <c r="D28" s="2304"/>
      <c r="E28" s="2304"/>
      <c r="F28" s="2304"/>
      <c r="G28" s="2304"/>
      <c r="H28" s="1106"/>
      <c r="I28" s="2451"/>
      <c r="J28" s="2452"/>
      <c r="K28" s="2452"/>
      <c r="L28" s="2452"/>
      <c r="M28" s="2452"/>
      <c r="N28" s="2452"/>
      <c r="O28" s="2452"/>
      <c r="P28" s="2452"/>
      <c r="Q28" s="2452"/>
      <c r="R28" s="2452"/>
      <c r="S28" s="2452"/>
      <c r="T28" s="2452"/>
      <c r="U28" s="2452"/>
      <c r="V28" s="2453"/>
      <c r="W28" s="1105"/>
      <c r="X28" s="2304"/>
      <c r="Y28" s="2304"/>
      <c r="Z28" s="2304"/>
      <c r="AA28" s="2304"/>
      <c r="AB28" s="2304"/>
      <c r="AC28" s="1088"/>
      <c r="AD28" s="2445"/>
      <c r="AE28" s="2446"/>
      <c r="AF28" s="2446"/>
      <c r="AG28" s="2446"/>
      <c r="AH28" s="2446"/>
      <c r="AI28" s="2446"/>
      <c r="AJ28" s="2446"/>
      <c r="AK28" s="2446"/>
      <c r="AL28" s="2446"/>
      <c r="AM28" s="2446"/>
      <c r="AN28" s="2446"/>
      <c r="AO28" s="2446"/>
      <c r="AP28" s="2447"/>
      <c r="AQ28" s="1101"/>
      <c r="AR28" s="1091"/>
      <c r="AS28" s="2221"/>
      <c r="AT28" s="2221"/>
      <c r="AU28" s="2221"/>
      <c r="AV28" s="2221"/>
      <c r="AW28" s="2221"/>
      <c r="AX28" s="1090"/>
      <c r="AY28" s="1093"/>
      <c r="AZ28" s="2221"/>
      <c r="BA28" s="2221"/>
      <c r="BB28" s="2221"/>
      <c r="BC28" s="2221"/>
      <c r="BD28" s="1090"/>
      <c r="BE28" s="2513" t="s">
        <v>955</v>
      </c>
      <c r="BF28" s="2513"/>
      <c r="BG28" s="2513"/>
      <c r="BH28" s="2513"/>
      <c r="BI28" s="2513"/>
      <c r="BJ28" s="2513"/>
      <c r="BK28" s="2513"/>
      <c r="BL28" s="2513"/>
      <c r="BM28" s="2513"/>
      <c r="BN28" s="2513"/>
      <c r="BO28" s="2515" t="s">
        <v>955</v>
      </c>
      <c r="BP28" s="2515"/>
      <c r="BQ28" s="2515"/>
      <c r="BR28" s="2515"/>
      <c r="BS28" s="2515"/>
      <c r="BT28" s="2515"/>
      <c r="BU28" s="2515"/>
      <c r="BV28" s="2515"/>
      <c r="BW28" s="2515"/>
      <c r="BX28" s="2513" t="s">
        <v>955</v>
      </c>
      <c r="BY28" s="2513"/>
      <c r="BZ28" s="2513"/>
      <c r="CA28" s="2513"/>
      <c r="CB28" s="2513"/>
      <c r="CC28" s="2513"/>
      <c r="CD28" s="2513"/>
      <c r="CE28" s="2513"/>
      <c r="CF28" s="2516"/>
    </row>
    <row r="29" spans="2:84" ht="13.5" customHeight="1">
      <c r="B29" s="1082"/>
      <c r="C29" s="1104"/>
      <c r="D29" s="1103"/>
      <c r="E29" s="1103"/>
      <c r="F29" s="1103"/>
      <c r="G29" s="1103"/>
      <c r="H29" s="1103"/>
      <c r="I29" s="1077"/>
      <c r="J29" s="1077"/>
      <c r="K29" s="1077"/>
      <c r="L29" s="1077"/>
      <c r="M29" s="1077"/>
      <c r="N29" s="1077"/>
      <c r="O29" s="1077"/>
      <c r="P29" s="1077"/>
      <c r="Q29" s="1077"/>
      <c r="R29" s="1077"/>
      <c r="S29" s="1077"/>
      <c r="T29" s="1077"/>
      <c r="U29" s="1077"/>
      <c r="V29" s="1077"/>
      <c r="W29" s="1077"/>
      <c r="X29" s="1077"/>
      <c r="Y29" s="1102"/>
      <c r="Z29" s="1102"/>
      <c r="AA29" s="1102"/>
      <c r="AB29" s="1102"/>
      <c r="AC29" s="1077"/>
      <c r="AD29" s="1101"/>
      <c r="AE29" s="1101"/>
      <c r="AF29" s="1101"/>
      <c r="AG29" s="1101"/>
      <c r="AH29" s="1101"/>
      <c r="AI29" s="1101"/>
      <c r="AJ29" s="1101"/>
      <c r="AK29" s="1101"/>
      <c r="AL29" s="1101"/>
      <c r="AM29" s="1101"/>
      <c r="AN29" s="1101"/>
      <c r="AO29" s="1101"/>
      <c r="AP29" s="1101"/>
      <c r="AQ29" s="1095"/>
      <c r="AR29" s="1091"/>
      <c r="AS29" s="2221"/>
      <c r="AT29" s="2221"/>
      <c r="AU29" s="2221"/>
      <c r="AV29" s="2221"/>
      <c r="AW29" s="2221"/>
      <c r="AX29" s="1090"/>
      <c r="AY29" s="1093"/>
      <c r="AZ29" s="2221"/>
      <c r="BA29" s="2221"/>
      <c r="BB29" s="2221"/>
      <c r="BC29" s="2221"/>
      <c r="BD29" s="1090"/>
      <c r="BE29" s="2514"/>
      <c r="BF29" s="2514"/>
      <c r="BG29" s="2514"/>
      <c r="BH29" s="2514"/>
      <c r="BI29" s="2514"/>
      <c r="BJ29" s="2514"/>
      <c r="BK29" s="2514"/>
      <c r="BL29" s="2514"/>
      <c r="BM29" s="2514"/>
      <c r="BN29" s="2514"/>
      <c r="BO29" s="2515"/>
      <c r="BP29" s="2515"/>
      <c r="BQ29" s="2515"/>
      <c r="BR29" s="2515"/>
      <c r="BS29" s="2515"/>
      <c r="BT29" s="2515"/>
      <c r="BU29" s="2515"/>
      <c r="BV29" s="2515"/>
      <c r="BW29" s="2515"/>
      <c r="BX29" s="2514"/>
      <c r="BY29" s="2514"/>
      <c r="BZ29" s="2514"/>
      <c r="CA29" s="2514"/>
      <c r="CB29" s="2514"/>
      <c r="CC29" s="2514"/>
      <c r="CD29" s="2514"/>
      <c r="CE29" s="2514"/>
      <c r="CF29" s="2517"/>
    </row>
    <row r="30" spans="2:84" ht="13.5" customHeight="1">
      <c r="B30" s="1099"/>
      <c r="C30" s="2305" t="s">
        <v>934</v>
      </c>
      <c r="D30" s="2305"/>
      <c r="E30" s="2305"/>
      <c r="F30" s="2305"/>
      <c r="G30" s="2305"/>
      <c r="H30" s="1098"/>
      <c r="I30" s="2455" t="s">
        <v>945</v>
      </c>
      <c r="J30" s="2456"/>
      <c r="K30" s="2456"/>
      <c r="L30" s="2456"/>
      <c r="M30" s="2456"/>
      <c r="N30" s="2456"/>
      <c r="O30" s="2456"/>
      <c r="P30" s="2456"/>
      <c r="Q30" s="2456"/>
      <c r="R30" s="2457"/>
      <c r="S30" s="2455" t="s">
        <v>936</v>
      </c>
      <c r="T30" s="2456"/>
      <c r="U30" s="2456"/>
      <c r="V30" s="2456"/>
      <c r="W30" s="2456"/>
      <c r="X30" s="2456"/>
      <c r="Y30" s="2456"/>
      <c r="Z30" s="2456"/>
      <c r="AA30" s="2456"/>
      <c r="AB30" s="2456"/>
      <c r="AC30" s="2456"/>
      <c r="AD30" s="2456"/>
      <c r="AE30" s="2456"/>
      <c r="AF30" s="2457"/>
      <c r="AG30" s="2455" t="s">
        <v>937</v>
      </c>
      <c r="AH30" s="2456"/>
      <c r="AI30" s="2456"/>
      <c r="AJ30" s="2456"/>
      <c r="AK30" s="2456"/>
      <c r="AL30" s="2456"/>
      <c r="AM30" s="2456"/>
      <c r="AN30" s="2456"/>
      <c r="AO30" s="2456"/>
      <c r="AP30" s="2457"/>
      <c r="AQ30" s="1095"/>
      <c r="AR30" s="1091"/>
      <c r="AS30" s="2221"/>
      <c r="AT30" s="2221"/>
      <c r="AU30" s="2221"/>
      <c r="AV30" s="2221"/>
      <c r="AW30" s="2221"/>
      <c r="AX30" s="1090"/>
      <c r="AY30" s="2217" t="s">
        <v>957</v>
      </c>
      <c r="AZ30" s="2504"/>
      <c r="BA30" s="2504"/>
      <c r="BB30" s="2504"/>
      <c r="BC30" s="2504"/>
      <c r="BD30" s="2505"/>
      <c r="BE30" s="2455" t="s">
        <v>958</v>
      </c>
      <c r="BF30" s="2456"/>
      <c r="BG30" s="2456"/>
      <c r="BH30" s="2456"/>
      <c r="BI30" s="2456"/>
      <c r="BJ30" s="2456"/>
      <c r="BK30" s="2456"/>
      <c r="BL30" s="2455" t="s">
        <v>949</v>
      </c>
      <c r="BM30" s="2456"/>
      <c r="BN30" s="2456"/>
      <c r="BO30" s="2456"/>
      <c r="BP30" s="2456"/>
      <c r="BQ30" s="2456"/>
      <c r="BR30" s="2456"/>
      <c r="BS30" s="2457"/>
      <c r="BT30" s="2455" t="s">
        <v>950</v>
      </c>
      <c r="BU30" s="2456"/>
      <c r="BV30" s="2456"/>
      <c r="BW30" s="2456"/>
      <c r="BX30" s="2456"/>
      <c r="BY30" s="2456"/>
      <c r="BZ30" s="2457"/>
      <c r="CA30" s="2455" t="s">
        <v>951</v>
      </c>
      <c r="CB30" s="2456"/>
      <c r="CC30" s="2456"/>
      <c r="CD30" s="2456"/>
      <c r="CE30" s="2456"/>
      <c r="CF30" s="2457"/>
    </row>
    <row r="31" spans="2:84" ht="13.5" customHeight="1">
      <c r="B31" s="1091"/>
      <c r="C31" s="2306"/>
      <c r="D31" s="2306"/>
      <c r="E31" s="2306"/>
      <c r="F31" s="2306"/>
      <c r="G31" s="2306"/>
      <c r="H31" s="1090"/>
      <c r="I31" s="2458"/>
      <c r="J31" s="2459"/>
      <c r="K31" s="2459"/>
      <c r="L31" s="2459"/>
      <c r="M31" s="2459"/>
      <c r="N31" s="2459"/>
      <c r="O31" s="2459"/>
      <c r="P31" s="2459"/>
      <c r="Q31" s="2459"/>
      <c r="R31" s="2460"/>
      <c r="S31" s="2458"/>
      <c r="T31" s="2459"/>
      <c r="U31" s="2459"/>
      <c r="V31" s="2459"/>
      <c r="W31" s="2459"/>
      <c r="X31" s="2459"/>
      <c r="Y31" s="2459"/>
      <c r="Z31" s="2459"/>
      <c r="AA31" s="2459"/>
      <c r="AB31" s="2459"/>
      <c r="AC31" s="2459"/>
      <c r="AD31" s="2459"/>
      <c r="AE31" s="2459"/>
      <c r="AF31" s="2460"/>
      <c r="AG31" s="2458"/>
      <c r="AH31" s="2459"/>
      <c r="AI31" s="2459"/>
      <c r="AJ31" s="2459"/>
      <c r="AK31" s="2459"/>
      <c r="AL31" s="2459"/>
      <c r="AM31" s="2459"/>
      <c r="AN31" s="2459"/>
      <c r="AO31" s="2459"/>
      <c r="AP31" s="2460"/>
      <c r="AQ31" s="1077"/>
      <c r="AR31" s="1091"/>
      <c r="AS31" s="2221"/>
      <c r="AT31" s="2221"/>
      <c r="AU31" s="2221"/>
      <c r="AV31" s="2221"/>
      <c r="AW31" s="2221"/>
      <c r="AX31" s="1090"/>
      <c r="AY31" s="2518"/>
      <c r="AZ31" s="2519"/>
      <c r="BA31" s="2519"/>
      <c r="BB31" s="2519"/>
      <c r="BC31" s="2519"/>
      <c r="BD31" s="2520"/>
      <c r="BE31" s="2458"/>
      <c r="BF31" s="2459"/>
      <c r="BG31" s="2459"/>
      <c r="BH31" s="2459"/>
      <c r="BI31" s="2459"/>
      <c r="BJ31" s="2459"/>
      <c r="BK31" s="2459"/>
      <c r="BL31" s="2458"/>
      <c r="BM31" s="2459"/>
      <c r="BN31" s="2459"/>
      <c r="BO31" s="2459"/>
      <c r="BP31" s="2459"/>
      <c r="BQ31" s="2459"/>
      <c r="BR31" s="2459"/>
      <c r="BS31" s="2460"/>
      <c r="BT31" s="2458"/>
      <c r="BU31" s="2459"/>
      <c r="BV31" s="2459"/>
      <c r="BW31" s="2459"/>
      <c r="BX31" s="2459"/>
      <c r="BY31" s="2459"/>
      <c r="BZ31" s="2460"/>
      <c r="CA31" s="2458"/>
      <c r="CB31" s="2459"/>
      <c r="CC31" s="2459"/>
      <c r="CD31" s="2459"/>
      <c r="CE31" s="2459"/>
      <c r="CF31" s="2460"/>
    </row>
    <row r="32" spans="2:84" ht="13.5" customHeight="1">
      <c r="B32" s="1091"/>
      <c r="C32" s="2306"/>
      <c r="D32" s="2306"/>
      <c r="E32" s="2306"/>
      <c r="F32" s="2306"/>
      <c r="G32" s="2306"/>
      <c r="H32" s="1090"/>
      <c r="I32" s="2521" t="s">
        <v>939</v>
      </c>
      <c r="J32" s="2522"/>
      <c r="K32" s="2522"/>
      <c r="L32" s="2522"/>
      <c r="M32" s="2522"/>
      <c r="N32" s="2522"/>
      <c r="O32" s="2522"/>
      <c r="P32" s="2522"/>
      <c r="Q32" s="2522"/>
      <c r="R32" s="2523"/>
      <c r="S32" s="2524" t="s">
        <v>940</v>
      </c>
      <c r="T32" s="2525"/>
      <c r="U32" s="2525"/>
      <c r="V32" s="2525"/>
      <c r="W32" s="2525"/>
      <c r="X32" s="2526" t="s">
        <v>941</v>
      </c>
      <c r="Y32" s="2527"/>
      <c r="Z32" s="2527"/>
      <c r="AA32" s="2527"/>
      <c r="AB32" s="2527"/>
      <c r="AC32" s="2527"/>
      <c r="AD32" s="2527"/>
      <c r="AE32" s="2527"/>
      <c r="AF32" s="2528"/>
      <c r="AG32" s="2521" t="s">
        <v>942</v>
      </c>
      <c r="AH32" s="2489"/>
      <c r="AI32" s="2489"/>
      <c r="AJ32" s="2489"/>
      <c r="AK32" s="2489"/>
      <c r="AL32" s="2489"/>
      <c r="AM32" s="2489"/>
      <c r="AN32" s="2489"/>
      <c r="AO32" s="2489"/>
      <c r="AP32" s="2490"/>
      <c r="AQ32" s="1077"/>
      <c r="AR32" s="1091"/>
      <c r="AS32" s="2221"/>
      <c r="AT32" s="2221"/>
      <c r="AU32" s="2221"/>
      <c r="AV32" s="2221"/>
      <c r="AW32" s="2221"/>
      <c r="AX32" s="1090"/>
      <c r="AY32" s="2518"/>
      <c r="AZ32" s="2519"/>
      <c r="BA32" s="2519"/>
      <c r="BB32" s="2519"/>
      <c r="BC32" s="2519"/>
      <c r="BD32" s="2520"/>
      <c r="BE32" s="2531"/>
      <c r="BF32" s="2532"/>
      <c r="BG32" s="2532"/>
      <c r="BH32" s="2532"/>
      <c r="BI32" s="2532"/>
      <c r="BJ32" s="2532"/>
      <c r="BK32" s="2532"/>
      <c r="BL32" s="2531"/>
      <c r="BM32" s="2532"/>
      <c r="BN32" s="2532"/>
      <c r="BO32" s="2532"/>
      <c r="BP32" s="2532"/>
      <c r="BQ32" s="2532"/>
      <c r="BR32" s="2532"/>
      <c r="BS32" s="2535"/>
      <c r="BT32" s="2531"/>
      <c r="BU32" s="2532"/>
      <c r="BV32" s="2532"/>
      <c r="BW32" s="2532"/>
      <c r="BX32" s="2532"/>
      <c r="BY32" s="2532"/>
      <c r="BZ32" s="2535"/>
      <c r="CA32" s="2531"/>
      <c r="CB32" s="2532"/>
      <c r="CC32" s="2532"/>
      <c r="CD32" s="2532"/>
      <c r="CE32" s="2532"/>
      <c r="CF32" s="2535"/>
    </row>
    <row r="33" spans="2:84" ht="13.5" customHeight="1">
      <c r="B33" s="1091"/>
      <c r="C33" s="2306"/>
      <c r="D33" s="2306"/>
      <c r="E33" s="2306"/>
      <c r="F33" s="2306"/>
      <c r="G33" s="2306"/>
      <c r="H33" s="1090"/>
      <c r="I33" s="2418"/>
      <c r="J33" s="2419"/>
      <c r="K33" s="2419"/>
      <c r="L33" s="2419"/>
      <c r="M33" s="2419"/>
      <c r="N33" s="2419"/>
      <c r="O33" s="2419"/>
      <c r="P33" s="2419"/>
      <c r="Q33" s="2419"/>
      <c r="R33" s="2420"/>
      <c r="S33" s="2537" t="s">
        <v>943</v>
      </c>
      <c r="T33" s="2538"/>
      <c r="U33" s="2538"/>
      <c r="V33" s="2538"/>
      <c r="W33" s="2538"/>
      <c r="X33" s="2529"/>
      <c r="Y33" s="2529"/>
      <c r="Z33" s="2529"/>
      <c r="AA33" s="2529"/>
      <c r="AB33" s="2529"/>
      <c r="AC33" s="2529"/>
      <c r="AD33" s="2529"/>
      <c r="AE33" s="2529"/>
      <c r="AF33" s="2530"/>
      <c r="AG33" s="2494"/>
      <c r="AH33" s="2423"/>
      <c r="AI33" s="2423"/>
      <c r="AJ33" s="2423"/>
      <c r="AK33" s="2423"/>
      <c r="AL33" s="2423"/>
      <c r="AM33" s="2423"/>
      <c r="AN33" s="2423"/>
      <c r="AO33" s="2423"/>
      <c r="AP33" s="2495"/>
      <c r="AQ33" s="1077"/>
      <c r="AR33" s="1089"/>
      <c r="AS33" s="2224"/>
      <c r="AT33" s="2224"/>
      <c r="AU33" s="2224"/>
      <c r="AV33" s="2224"/>
      <c r="AW33" s="2224"/>
      <c r="AX33" s="1088"/>
      <c r="AY33" s="2506"/>
      <c r="AZ33" s="2507"/>
      <c r="BA33" s="2507"/>
      <c r="BB33" s="2507"/>
      <c r="BC33" s="2507"/>
      <c r="BD33" s="2508"/>
      <c r="BE33" s="2533"/>
      <c r="BF33" s="2534"/>
      <c r="BG33" s="2534"/>
      <c r="BH33" s="2534"/>
      <c r="BI33" s="2534"/>
      <c r="BJ33" s="2534"/>
      <c r="BK33" s="2534"/>
      <c r="BL33" s="2533"/>
      <c r="BM33" s="2534"/>
      <c r="BN33" s="2534"/>
      <c r="BO33" s="2534"/>
      <c r="BP33" s="2534"/>
      <c r="BQ33" s="2534"/>
      <c r="BR33" s="2534"/>
      <c r="BS33" s="2536"/>
      <c r="BT33" s="2533"/>
      <c r="BU33" s="2534"/>
      <c r="BV33" s="2534"/>
      <c r="BW33" s="2534"/>
      <c r="BX33" s="2534"/>
      <c r="BY33" s="2534"/>
      <c r="BZ33" s="2536"/>
      <c r="CA33" s="2533"/>
      <c r="CB33" s="2534"/>
      <c r="CC33" s="2534"/>
      <c r="CD33" s="2534"/>
      <c r="CE33" s="2534"/>
      <c r="CF33" s="2536"/>
    </row>
    <row r="34" spans="2:84" ht="13.5" customHeight="1">
      <c r="B34" s="1091"/>
      <c r="C34" s="2306"/>
      <c r="D34" s="2306"/>
      <c r="E34" s="2306"/>
      <c r="F34" s="2306"/>
      <c r="G34" s="2306"/>
      <c r="H34" s="1090"/>
      <c r="I34" s="2498" t="s">
        <v>939</v>
      </c>
      <c r="J34" s="2499"/>
      <c r="K34" s="2499"/>
      <c r="L34" s="2499"/>
      <c r="M34" s="2499"/>
      <c r="N34" s="2499"/>
      <c r="O34" s="2499"/>
      <c r="P34" s="2499"/>
      <c r="Q34" s="2499"/>
      <c r="R34" s="2500"/>
      <c r="S34" s="2461" t="s">
        <v>940</v>
      </c>
      <c r="T34" s="2462"/>
      <c r="U34" s="2462"/>
      <c r="V34" s="2462"/>
      <c r="W34" s="2462"/>
      <c r="X34" s="2463" t="s">
        <v>941</v>
      </c>
      <c r="Y34" s="2464"/>
      <c r="Z34" s="2464"/>
      <c r="AA34" s="2464"/>
      <c r="AB34" s="2464"/>
      <c r="AC34" s="2464"/>
      <c r="AD34" s="2464"/>
      <c r="AE34" s="2464"/>
      <c r="AF34" s="2465"/>
      <c r="AG34" s="2498" t="s">
        <v>942</v>
      </c>
      <c r="AH34" s="2504"/>
      <c r="AI34" s="2504"/>
      <c r="AJ34" s="2504"/>
      <c r="AK34" s="2504"/>
      <c r="AL34" s="2504"/>
      <c r="AM34" s="2504"/>
      <c r="AN34" s="2504"/>
      <c r="AO34" s="2504"/>
      <c r="AP34" s="2505"/>
      <c r="AQ34" s="1077"/>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row>
    <row r="35" spans="2:84" ht="13.5" customHeight="1">
      <c r="B35" s="1089"/>
      <c r="C35" s="2307"/>
      <c r="D35" s="2307"/>
      <c r="E35" s="2307"/>
      <c r="F35" s="2307"/>
      <c r="G35" s="2307"/>
      <c r="H35" s="1088"/>
      <c r="I35" s="2501"/>
      <c r="J35" s="2502"/>
      <c r="K35" s="2502"/>
      <c r="L35" s="2502"/>
      <c r="M35" s="2502"/>
      <c r="N35" s="2502"/>
      <c r="O35" s="2502"/>
      <c r="P35" s="2502"/>
      <c r="Q35" s="2502"/>
      <c r="R35" s="2503"/>
      <c r="S35" s="2509" t="s">
        <v>943</v>
      </c>
      <c r="T35" s="2510"/>
      <c r="U35" s="2510"/>
      <c r="V35" s="2510"/>
      <c r="W35" s="2510"/>
      <c r="X35" s="2466"/>
      <c r="Y35" s="2466"/>
      <c r="Z35" s="2466"/>
      <c r="AA35" s="2466"/>
      <c r="AB35" s="2466"/>
      <c r="AC35" s="2466"/>
      <c r="AD35" s="2466"/>
      <c r="AE35" s="2466"/>
      <c r="AF35" s="2467"/>
      <c r="AG35" s="2506"/>
      <c r="AH35" s="2507"/>
      <c r="AI35" s="2507"/>
      <c r="AJ35" s="2507"/>
      <c r="AK35" s="2507"/>
      <c r="AL35" s="2507"/>
      <c r="AM35" s="2507"/>
      <c r="AN35" s="2507"/>
      <c r="AO35" s="2507"/>
      <c r="AP35" s="2508"/>
      <c r="AQ35" s="1077"/>
      <c r="AR35" s="2539" t="s">
        <v>960</v>
      </c>
      <c r="AS35" s="2540"/>
      <c r="AT35" s="2540"/>
      <c r="AU35" s="2540"/>
      <c r="AV35" s="2540"/>
      <c r="AW35" s="2540"/>
      <c r="AX35" s="2540"/>
      <c r="AY35" s="2540"/>
      <c r="AZ35" s="2541"/>
      <c r="BA35" s="2455"/>
      <c r="BB35" s="2456"/>
      <c r="BC35" s="2456"/>
      <c r="BD35" s="2456"/>
      <c r="BE35" s="2456"/>
      <c r="BF35" s="2456"/>
      <c r="BG35" s="2456"/>
      <c r="BH35" s="2456"/>
      <c r="BI35" s="2456"/>
      <c r="BJ35" s="2456"/>
      <c r="BK35" s="2457"/>
      <c r="BL35" s="1082"/>
      <c r="BM35" s="2539" t="s">
        <v>116</v>
      </c>
      <c r="BN35" s="2540"/>
      <c r="BO35" s="2540"/>
      <c r="BP35" s="2540"/>
      <c r="BQ35" s="2540"/>
      <c r="BR35" s="2540"/>
      <c r="BS35" s="2540"/>
      <c r="BT35" s="2540"/>
      <c r="BU35" s="2541"/>
      <c r="BV35" s="2455"/>
      <c r="BW35" s="2456"/>
      <c r="BX35" s="2456"/>
      <c r="BY35" s="2456"/>
      <c r="BZ35" s="2456"/>
      <c r="CA35" s="2456"/>
      <c r="CB35" s="2456"/>
      <c r="CC35" s="2456"/>
      <c r="CD35" s="2456"/>
      <c r="CE35" s="2456"/>
      <c r="CF35" s="2457"/>
    </row>
    <row r="36" spans="2:84" ht="13.5" customHeight="1">
      <c r="B36" s="1092"/>
      <c r="C36" s="1100"/>
      <c r="D36" s="1100"/>
      <c r="E36" s="1100"/>
      <c r="F36" s="1100"/>
      <c r="G36" s="1100"/>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77"/>
      <c r="AR36" s="2542"/>
      <c r="AS36" s="2543"/>
      <c r="AT36" s="2543"/>
      <c r="AU36" s="2543"/>
      <c r="AV36" s="2543"/>
      <c r="AW36" s="2543"/>
      <c r="AX36" s="2543"/>
      <c r="AY36" s="2543"/>
      <c r="AZ36" s="2544"/>
      <c r="BA36" s="2545"/>
      <c r="BB36" s="2546"/>
      <c r="BC36" s="2546"/>
      <c r="BD36" s="2546"/>
      <c r="BE36" s="2546"/>
      <c r="BF36" s="2546"/>
      <c r="BG36" s="2546"/>
      <c r="BH36" s="2546"/>
      <c r="BI36" s="2546"/>
      <c r="BJ36" s="2546"/>
      <c r="BK36" s="2547"/>
      <c r="BL36" s="1082"/>
      <c r="BM36" s="2542"/>
      <c r="BN36" s="2543"/>
      <c r="BO36" s="2543"/>
      <c r="BP36" s="2543"/>
      <c r="BQ36" s="2543"/>
      <c r="BR36" s="2543"/>
      <c r="BS36" s="2543"/>
      <c r="BT36" s="2543"/>
      <c r="BU36" s="2544"/>
      <c r="BV36" s="2545"/>
      <c r="BW36" s="2546"/>
      <c r="BX36" s="2546"/>
      <c r="BY36" s="2546"/>
      <c r="BZ36" s="2546"/>
      <c r="CA36" s="2546"/>
      <c r="CB36" s="2546"/>
      <c r="CC36" s="2546"/>
      <c r="CD36" s="2546"/>
      <c r="CE36" s="2546"/>
      <c r="CF36" s="2547"/>
    </row>
    <row r="37" spans="2:84" ht="13.5" customHeight="1">
      <c r="B37" s="1099"/>
      <c r="C37" s="2218" t="s">
        <v>947</v>
      </c>
      <c r="D37" s="2218"/>
      <c r="E37" s="2218"/>
      <c r="F37" s="2218"/>
      <c r="G37" s="2218"/>
      <c r="H37" s="1098"/>
      <c r="I37" s="1097" t="s">
        <v>1396</v>
      </c>
      <c r="J37" s="2218" t="s">
        <v>948</v>
      </c>
      <c r="K37" s="2218"/>
      <c r="L37" s="2218"/>
      <c r="M37" s="2218"/>
      <c r="N37" s="1096"/>
      <c r="O37" s="2218" t="s">
        <v>949</v>
      </c>
      <c r="P37" s="2218"/>
      <c r="Q37" s="2218"/>
      <c r="R37" s="2218"/>
      <c r="S37" s="2218"/>
      <c r="T37" s="2218"/>
      <c r="U37" s="2218"/>
      <c r="V37" s="2218"/>
      <c r="W37" s="2218"/>
      <c r="X37" s="2218"/>
      <c r="Y37" s="2148" t="s">
        <v>950</v>
      </c>
      <c r="Z37" s="2148"/>
      <c r="AA37" s="2148"/>
      <c r="AB37" s="2148"/>
      <c r="AC37" s="2148"/>
      <c r="AD37" s="2148"/>
      <c r="AE37" s="2148"/>
      <c r="AF37" s="2148"/>
      <c r="AG37" s="2148"/>
      <c r="AH37" s="2218" t="s">
        <v>951</v>
      </c>
      <c r="AI37" s="2218"/>
      <c r="AJ37" s="2218"/>
      <c r="AK37" s="2218"/>
      <c r="AL37" s="2218"/>
      <c r="AM37" s="2218"/>
      <c r="AN37" s="2218"/>
      <c r="AO37" s="2218"/>
      <c r="AP37" s="2219"/>
      <c r="AQ37" s="1077"/>
      <c r="AR37" s="1083"/>
      <c r="AS37" s="1077"/>
      <c r="AT37" s="2217" t="s">
        <v>961</v>
      </c>
      <c r="AU37" s="2218"/>
      <c r="AV37" s="2218"/>
      <c r="AW37" s="2218"/>
      <c r="AX37" s="2218"/>
      <c r="AY37" s="2218"/>
      <c r="AZ37" s="2219"/>
      <c r="BA37" s="2455"/>
      <c r="BB37" s="2456"/>
      <c r="BC37" s="2456"/>
      <c r="BD37" s="2456"/>
      <c r="BE37" s="2456"/>
      <c r="BF37" s="2456"/>
      <c r="BG37" s="2456"/>
      <c r="BH37" s="2456"/>
      <c r="BI37" s="2456"/>
      <c r="BJ37" s="2456"/>
      <c r="BK37" s="2457"/>
      <c r="BL37" s="1082"/>
      <c r="BM37" s="2539" t="s">
        <v>962</v>
      </c>
      <c r="BN37" s="2540"/>
      <c r="BO37" s="2540"/>
      <c r="BP37" s="2540"/>
      <c r="BQ37" s="2540"/>
      <c r="BR37" s="2540"/>
      <c r="BS37" s="2540"/>
      <c r="BT37" s="2540"/>
      <c r="BU37" s="2541"/>
      <c r="BV37" s="2455"/>
      <c r="BW37" s="2456"/>
      <c r="BX37" s="2456"/>
      <c r="BY37" s="2456"/>
      <c r="BZ37" s="2456"/>
      <c r="CA37" s="2456"/>
      <c r="CB37" s="2456"/>
      <c r="CC37" s="2456"/>
      <c r="CD37" s="2456"/>
      <c r="CE37" s="2456"/>
      <c r="CF37" s="2457"/>
    </row>
    <row r="38" spans="2:84" ht="13.5" customHeight="1">
      <c r="B38" s="1091"/>
      <c r="C38" s="2221"/>
      <c r="D38" s="2221"/>
      <c r="E38" s="2221"/>
      <c r="F38" s="2221"/>
      <c r="G38" s="2221"/>
      <c r="H38" s="1090"/>
      <c r="I38" s="1095"/>
      <c r="J38" s="2221"/>
      <c r="K38" s="2221"/>
      <c r="L38" s="2221"/>
      <c r="M38" s="2221"/>
      <c r="N38" s="1094"/>
      <c r="O38" s="2224"/>
      <c r="P38" s="2224"/>
      <c r="Q38" s="2224"/>
      <c r="R38" s="2224"/>
      <c r="S38" s="2224"/>
      <c r="T38" s="2224"/>
      <c r="U38" s="2224"/>
      <c r="V38" s="2224"/>
      <c r="W38" s="2224"/>
      <c r="X38" s="2224"/>
      <c r="Y38" s="2148"/>
      <c r="Z38" s="2148"/>
      <c r="AA38" s="2148"/>
      <c r="AB38" s="2148"/>
      <c r="AC38" s="2148"/>
      <c r="AD38" s="2148"/>
      <c r="AE38" s="2148"/>
      <c r="AF38" s="2148"/>
      <c r="AG38" s="2148"/>
      <c r="AH38" s="2224"/>
      <c r="AI38" s="2224"/>
      <c r="AJ38" s="2224"/>
      <c r="AK38" s="2224"/>
      <c r="AL38" s="2224"/>
      <c r="AM38" s="2224"/>
      <c r="AN38" s="2224"/>
      <c r="AO38" s="2224"/>
      <c r="AP38" s="2225"/>
      <c r="AQ38" s="1077"/>
      <c r="AR38" s="1083"/>
      <c r="AS38" s="1077"/>
      <c r="AT38" s="2220"/>
      <c r="AU38" s="2221"/>
      <c r="AV38" s="2221"/>
      <c r="AW38" s="2221"/>
      <c r="AX38" s="2221"/>
      <c r="AY38" s="2221"/>
      <c r="AZ38" s="2222"/>
      <c r="BA38" s="2545"/>
      <c r="BB38" s="2546"/>
      <c r="BC38" s="2546"/>
      <c r="BD38" s="2546"/>
      <c r="BE38" s="2546"/>
      <c r="BF38" s="2546"/>
      <c r="BG38" s="2546"/>
      <c r="BH38" s="2546"/>
      <c r="BI38" s="2546"/>
      <c r="BJ38" s="2546"/>
      <c r="BK38" s="2547"/>
      <c r="BL38" s="1082"/>
      <c r="BM38" s="2542"/>
      <c r="BN38" s="2543"/>
      <c r="BO38" s="2543"/>
      <c r="BP38" s="2543"/>
      <c r="BQ38" s="2543"/>
      <c r="BR38" s="2543"/>
      <c r="BS38" s="2543"/>
      <c r="BT38" s="2543"/>
      <c r="BU38" s="2544"/>
      <c r="BV38" s="2545"/>
      <c r="BW38" s="2546"/>
      <c r="BX38" s="2546"/>
      <c r="BY38" s="2546"/>
      <c r="BZ38" s="2546"/>
      <c r="CA38" s="2546"/>
      <c r="CB38" s="2546"/>
      <c r="CC38" s="2546"/>
      <c r="CD38" s="2546"/>
      <c r="CE38" s="2546"/>
      <c r="CF38" s="2547"/>
    </row>
    <row r="39" spans="2:84" ht="13.5" customHeight="1">
      <c r="B39" s="1091"/>
      <c r="C39" s="2221"/>
      <c r="D39" s="2221"/>
      <c r="E39" s="2221"/>
      <c r="F39" s="2221"/>
      <c r="G39" s="2221"/>
      <c r="H39" s="1090"/>
      <c r="I39" s="1093"/>
      <c r="J39" s="2221"/>
      <c r="K39" s="2221"/>
      <c r="L39" s="2221"/>
      <c r="M39" s="2221"/>
      <c r="N39" s="1090"/>
      <c r="O39" s="2548" t="s">
        <v>955</v>
      </c>
      <c r="P39" s="2548"/>
      <c r="Q39" s="2548"/>
      <c r="R39" s="2548"/>
      <c r="S39" s="2548"/>
      <c r="T39" s="2548"/>
      <c r="U39" s="2548"/>
      <c r="V39" s="2548"/>
      <c r="W39" s="2548"/>
      <c r="X39" s="2548"/>
      <c r="Y39" s="2550" t="s">
        <v>955</v>
      </c>
      <c r="Z39" s="2550"/>
      <c r="AA39" s="2550"/>
      <c r="AB39" s="2550"/>
      <c r="AC39" s="2550"/>
      <c r="AD39" s="2550"/>
      <c r="AE39" s="2550"/>
      <c r="AF39" s="2550"/>
      <c r="AG39" s="2550"/>
      <c r="AH39" s="2548" t="s">
        <v>955</v>
      </c>
      <c r="AI39" s="2548"/>
      <c r="AJ39" s="2548"/>
      <c r="AK39" s="2548"/>
      <c r="AL39" s="2548"/>
      <c r="AM39" s="2548"/>
      <c r="AN39" s="2548"/>
      <c r="AO39" s="2548"/>
      <c r="AP39" s="2551"/>
      <c r="AQ39" s="1077"/>
      <c r="AR39" s="2553" t="s">
        <v>115</v>
      </c>
      <c r="AS39" s="2554"/>
      <c r="AT39" s="2554"/>
      <c r="AU39" s="2554"/>
      <c r="AV39" s="2554"/>
      <c r="AW39" s="2554"/>
      <c r="AX39" s="2554"/>
      <c r="AY39" s="2554"/>
      <c r="AZ39" s="2555"/>
      <c r="BA39" s="2559" t="s">
        <v>963</v>
      </c>
      <c r="BB39" s="2560"/>
      <c r="BC39" s="2560"/>
      <c r="BD39" s="2560"/>
      <c r="BE39" s="2560"/>
      <c r="BF39" s="2560"/>
      <c r="BG39" s="2560"/>
      <c r="BH39" s="2560"/>
      <c r="BI39" s="2560"/>
      <c r="BJ39" s="2560"/>
      <c r="BK39" s="2561"/>
      <c r="BL39" s="1082"/>
      <c r="BM39" s="2539" t="s">
        <v>964</v>
      </c>
      <c r="BN39" s="2540"/>
      <c r="BO39" s="2540"/>
      <c r="BP39" s="2540"/>
      <c r="BQ39" s="2540"/>
      <c r="BR39" s="2540"/>
      <c r="BS39" s="2540"/>
      <c r="BT39" s="2540"/>
      <c r="BU39" s="2541"/>
      <c r="BV39" s="2455"/>
      <c r="BW39" s="2456"/>
      <c r="BX39" s="2456"/>
      <c r="BY39" s="2456"/>
      <c r="BZ39" s="2456"/>
      <c r="CA39" s="2456"/>
      <c r="CB39" s="2456"/>
      <c r="CC39" s="2456"/>
      <c r="CD39" s="2456"/>
      <c r="CE39" s="2456"/>
      <c r="CF39" s="2457"/>
    </row>
    <row r="40" spans="2:84" ht="13.5" customHeight="1">
      <c r="B40" s="1091"/>
      <c r="C40" s="2221"/>
      <c r="D40" s="2221"/>
      <c r="E40" s="2221"/>
      <c r="F40" s="2221"/>
      <c r="G40" s="2221"/>
      <c r="H40" s="1090"/>
      <c r="I40" s="1093"/>
      <c r="J40" s="2221"/>
      <c r="K40" s="2221"/>
      <c r="L40" s="2221"/>
      <c r="M40" s="2221"/>
      <c r="N40" s="1090"/>
      <c r="O40" s="2549"/>
      <c r="P40" s="2549"/>
      <c r="Q40" s="2549"/>
      <c r="R40" s="2549"/>
      <c r="S40" s="2549"/>
      <c r="T40" s="2549"/>
      <c r="U40" s="2549"/>
      <c r="V40" s="2549"/>
      <c r="W40" s="2549"/>
      <c r="X40" s="2549"/>
      <c r="Y40" s="2550"/>
      <c r="Z40" s="2550"/>
      <c r="AA40" s="2550"/>
      <c r="AB40" s="2550"/>
      <c r="AC40" s="2550"/>
      <c r="AD40" s="2550"/>
      <c r="AE40" s="2550"/>
      <c r="AF40" s="2550"/>
      <c r="AG40" s="2550"/>
      <c r="AH40" s="2549"/>
      <c r="AI40" s="2549"/>
      <c r="AJ40" s="2549"/>
      <c r="AK40" s="2549"/>
      <c r="AL40" s="2549"/>
      <c r="AM40" s="2549"/>
      <c r="AN40" s="2549"/>
      <c r="AO40" s="2549"/>
      <c r="AP40" s="2552"/>
      <c r="AQ40" s="1077"/>
      <c r="AR40" s="2556"/>
      <c r="AS40" s="2557"/>
      <c r="AT40" s="2557"/>
      <c r="AU40" s="2557"/>
      <c r="AV40" s="2557"/>
      <c r="AW40" s="2557"/>
      <c r="AX40" s="2557"/>
      <c r="AY40" s="2557"/>
      <c r="AZ40" s="2558"/>
      <c r="BA40" s="2562"/>
      <c r="BB40" s="2563"/>
      <c r="BC40" s="2563"/>
      <c r="BD40" s="2563"/>
      <c r="BE40" s="2563"/>
      <c r="BF40" s="2563"/>
      <c r="BG40" s="2563"/>
      <c r="BH40" s="2563"/>
      <c r="BI40" s="2563"/>
      <c r="BJ40" s="2563"/>
      <c r="BK40" s="2564"/>
      <c r="BL40" s="1082"/>
      <c r="BM40" s="2542"/>
      <c r="BN40" s="2543"/>
      <c r="BO40" s="2543"/>
      <c r="BP40" s="2543"/>
      <c r="BQ40" s="2543"/>
      <c r="BR40" s="2543"/>
      <c r="BS40" s="2543"/>
      <c r="BT40" s="2543"/>
      <c r="BU40" s="2544"/>
      <c r="BV40" s="2545"/>
      <c r="BW40" s="2546"/>
      <c r="BX40" s="2546"/>
      <c r="BY40" s="2546"/>
      <c r="BZ40" s="2546"/>
      <c r="CA40" s="2546"/>
      <c r="CB40" s="2546"/>
      <c r="CC40" s="2546"/>
      <c r="CD40" s="2546"/>
      <c r="CE40" s="2546"/>
      <c r="CF40" s="2547"/>
    </row>
    <row r="41" spans="2:84" ht="13.5" customHeight="1">
      <c r="B41" s="1091"/>
      <c r="C41" s="2221"/>
      <c r="D41" s="2221"/>
      <c r="E41" s="2221"/>
      <c r="F41" s="2221"/>
      <c r="G41" s="2221"/>
      <c r="H41" s="1090"/>
      <c r="I41" s="2217" t="s">
        <v>957</v>
      </c>
      <c r="J41" s="2504"/>
      <c r="K41" s="2504"/>
      <c r="L41" s="2504"/>
      <c r="M41" s="2504"/>
      <c r="N41" s="2505"/>
      <c r="O41" s="2455" t="s">
        <v>958</v>
      </c>
      <c r="P41" s="2456"/>
      <c r="Q41" s="2456"/>
      <c r="R41" s="2456"/>
      <c r="S41" s="2456"/>
      <c r="T41" s="2456"/>
      <c r="U41" s="2456"/>
      <c r="V41" s="2455" t="s">
        <v>949</v>
      </c>
      <c r="W41" s="2456"/>
      <c r="X41" s="2456"/>
      <c r="Y41" s="2456"/>
      <c r="Z41" s="2456"/>
      <c r="AA41" s="2456"/>
      <c r="AB41" s="2456"/>
      <c r="AC41" s="2457"/>
      <c r="AD41" s="2455" t="s">
        <v>950</v>
      </c>
      <c r="AE41" s="2456"/>
      <c r="AF41" s="2456"/>
      <c r="AG41" s="2456"/>
      <c r="AH41" s="2456"/>
      <c r="AI41" s="2456"/>
      <c r="AJ41" s="2457"/>
      <c r="AK41" s="2455" t="s">
        <v>951</v>
      </c>
      <c r="AL41" s="2456"/>
      <c r="AM41" s="2456"/>
      <c r="AN41" s="2456"/>
      <c r="AO41" s="2456"/>
      <c r="AP41" s="2457"/>
      <c r="AQ41" s="1077"/>
      <c r="AR41" s="1083"/>
      <c r="AS41" s="1077"/>
      <c r="AT41" s="2539" t="s">
        <v>965</v>
      </c>
      <c r="AU41" s="2540"/>
      <c r="AV41" s="2540"/>
      <c r="AW41" s="2540"/>
      <c r="AX41" s="2540"/>
      <c r="AY41" s="2540"/>
      <c r="AZ41" s="2541"/>
      <c r="BA41" s="2455"/>
      <c r="BB41" s="2456"/>
      <c r="BC41" s="2456"/>
      <c r="BD41" s="2456"/>
      <c r="BE41" s="2456"/>
      <c r="BF41" s="2456"/>
      <c r="BG41" s="2456"/>
      <c r="BH41" s="2456"/>
      <c r="BI41" s="2456"/>
      <c r="BJ41" s="2456"/>
      <c r="BK41" s="2457"/>
      <c r="BL41" s="1082"/>
      <c r="BM41" s="2539" t="s">
        <v>966</v>
      </c>
      <c r="BN41" s="2540"/>
      <c r="BO41" s="2540"/>
      <c r="BP41" s="2540"/>
      <c r="BQ41" s="2540"/>
      <c r="BR41" s="2540"/>
      <c r="BS41" s="2540"/>
      <c r="BT41" s="2540"/>
      <c r="BU41" s="2541"/>
      <c r="BV41" s="2455"/>
      <c r="BW41" s="2456"/>
      <c r="BX41" s="2456"/>
      <c r="BY41" s="2456"/>
      <c r="BZ41" s="2456"/>
      <c r="CA41" s="2456"/>
      <c r="CB41" s="2456"/>
      <c r="CC41" s="2456"/>
      <c r="CD41" s="2456"/>
      <c r="CE41" s="2456"/>
      <c r="CF41" s="2457"/>
    </row>
    <row r="42" spans="2:84" ht="13.5" customHeight="1">
      <c r="B42" s="1091"/>
      <c r="C42" s="2221"/>
      <c r="D42" s="2221"/>
      <c r="E42" s="2221"/>
      <c r="F42" s="2221"/>
      <c r="G42" s="2221"/>
      <c r="H42" s="1090"/>
      <c r="I42" s="2518"/>
      <c r="J42" s="2519"/>
      <c r="K42" s="2519"/>
      <c r="L42" s="2519"/>
      <c r="M42" s="2519"/>
      <c r="N42" s="2520"/>
      <c r="O42" s="2458"/>
      <c r="P42" s="2459"/>
      <c r="Q42" s="2459"/>
      <c r="R42" s="2459"/>
      <c r="S42" s="2459"/>
      <c r="T42" s="2459"/>
      <c r="U42" s="2459"/>
      <c r="V42" s="2458"/>
      <c r="W42" s="2459"/>
      <c r="X42" s="2459"/>
      <c r="Y42" s="2459"/>
      <c r="Z42" s="2459"/>
      <c r="AA42" s="2459"/>
      <c r="AB42" s="2459"/>
      <c r="AC42" s="2460"/>
      <c r="AD42" s="2458"/>
      <c r="AE42" s="2459"/>
      <c r="AF42" s="2459"/>
      <c r="AG42" s="2459"/>
      <c r="AH42" s="2459"/>
      <c r="AI42" s="2459"/>
      <c r="AJ42" s="2460"/>
      <c r="AK42" s="2458"/>
      <c r="AL42" s="2459"/>
      <c r="AM42" s="2459"/>
      <c r="AN42" s="2459"/>
      <c r="AO42" s="2459"/>
      <c r="AP42" s="2460"/>
      <c r="AQ42" s="1077"/>
      <c r="AR42" s="1081"/>
      <c r="AS42" s="1080"/>
      <c r="AT42" s="2565"/>
      <c r="AU42" s="2566"/>
      <c r="AV42" s="2566"/>
      <c r="AW42" s="2566"/>
      <c r="AX42" s="2566"/>
      <c r="AY42" s="2566"/>
      <c r="AZ42" s="2567"/>
      <c r="BA42" s="2458"/>
      <c r="BB42" s="2459"/>
      <c r="BC42" s="2459"/>
      <c r="BD42" s="2459"/>
      <c r="BE42" s="2459"/>
      <c r="BF42" s="2459"/>
      <c r="BG42" s="2459"/>
      <c r="BH42" s="2459"/>
      <c r="BI42" s="2459"/>
      <c r="BJ42" s="2459"/>
      <c r="BK42" s="2460"/>
      <c r="BL42" s="1082"/>
      <c r="BM42" s="2542"/>
      <c r="BN42" s="2543"/>
      <c r="BO42" s="2543"/>
      <c r="BP42" s="2543"/>
      <c r="BQ42" s="2543"/>
      <c r="BR42" s="2543"/>
      <c r="BS42" s="2543"/>
      <c r="BT42" s="2543"/>
      <c r="BU42" s="2544"/>
      <c r="BV42" s="2545"/>
      <c r="BW42" s="2546"/>
      <c r="BX42" s="2546"/>
      <c r="BY42" s="2546"/>
      <c r="BZ42" s="2546"/>
      <c r="CA42" s="2546"/>
      <c r="CB42" s="2546"/>
      <c r="CC42" s="2546"/>
      <c r="CD42" s="2546"/>
      <c r="CE42" s="2546"/>
      <c r="CF42" s="2547"/>
    </row>
    <row r="43" spans="2:84" ht="13.5" customHeight="1">
      <c r="B43" s="1091"/>
      <c r="C43" s="2221"/>
      <c r="D43" s="2221"/>
      <c r="E43" s="2221"/>
      <c r="F43" s="2221"/>
      <c r="G43" s="2221"/>
      <c r="H43" s="1090"/>
      <c r="I43" s="2518"/>
      <c r="J43" s="2519"/>
      <c r="K43" s="2519"/>
      <c r="L43" s="2519"/>
      <c r="M43" s="2519"/>
      <c r="N43" s="2520"/>
      <c r="O43" s="2568"/>
      <c r="P43" s="2440"/>
      <c r="Q43" s="2440"/>
      <c r="R43" s="2440"/>
      <c r="S43" s="2440"/>
      <c r="T43" s="2440"/>
      <c r="U43" s="2440"/>
      <c r="V43" s="2568"/>
      <c r="W43" s="2440"/>
      <c r="X43" s="2440"/>
      <c r="Y43" s="2440"/>
      <c r="Z43" s="2440"/>
      <c r="AA43" s="2440"/>
      <c r="AB43" s="2440"/>
      <c r="AC43" s="2441"/>
      <c r="AD43" s="2568"/>
      <c r="AE43" s="2440"/>
      <c r="AF43" s="2440"/>
      <c r="AG43" s="2440"/>
      <c r="AH43" s="2440"/>
      <c r="AI43" s="2440"/>
      <c r="AJ43" s="2441"/>
      <c r="AK43" s="2568"/>
      <c r="AL43" s="2440"/>
      <c r="AM43" s="2440"/>
      <c r="AN43" s="2440"/>
      <c r="AO43" s="2440"/>
      <c r="AP43" s="2441"/>
      <c r="AQ43" s="1077"/>
      <c r="AR43" s="1082"/>
      <c r="AS43" s="1082"/>
      <c r="AT43" s="1082"/>
      <c r="AU43" s="1082"/>
      <c r="AV43" s="1082"/>
      <c r="AW43" s="1082"/>
      <c r="AX43" s="1082"/>
      <c r="AY43" s="1082"/>
      <c r="AZ43" s="1082"/>
      <c r="BA43" s="1082"/>
      <c r="BB43" s="1082"/>
      <c r="BC43" s="1082"/>
      <c r="BD43" s="1082"/>
      <c r="BE43" s="1082"/>
      <c r="BF43" s="1082"/>
      <c r="BG43" s="1082"/>
      <c r="BH43" s="1082"/>
      <c r="BI43" s="1082"/>
      <c r="BJ43" s="1082"/>
      <c r="BK43" s="1082"/>
      <c r="BL43" s="1082"/>
      <c r="BM43" s="1083"/>
      <c r="BN43" s="1077"/>
      <c r="BO43" s="2539" t="s">
        <v>965</v>
      </c>
      <c r="BP43" s="2540"/>
      <c r="BQ43" s="2540"/>
      <c r="BR43" s="2540"/>
      <c r="BS43" s="2540"/>
      <c r="BT43" s="2540"/>
      <c r="BU43" s="2541"/>
      <c r="BV43" s="2455"/>
      <c r="BW43" s="2456"/>
      <c r="BX43" s="2456"/>
      <c r="BY43" s="2456"/>
      <c r="BZ43" s="2456"/>
      <c r="CA43" s="2456"/>
      <c r="CB43" s="2456"/>
      <c r="CC43" s="2456"/>
      <c r="CD43" s="2456"/>
      <c r="CE43" s="2456"/>
      <c r="CF43" s="2457"/>
    </row>
    <row r="44" spans="2:84" ht="13.5" customHeight="1">
      <c r="B44" s="1089"/>
      <c r="C44" s="2224"/>
      <c r="D44" s="2224"/>
      <c r="E44" s="2224"/>
      <c r="F44" s="2224"/>
      <c r="G44" s="2224"/>
      <c r="H44" s="1088"/>
      <c r="I44" s="2506"/>
      <c r="J44" s="2507"/>
      <c r="K44" s="2507"/>
      <c r="L44" s="2507"/>
      <c r="M44" s="2507"/>
      <c r="N44" s="2508"/>
      <c r="O44" s="2445"/>
      <c r="P44" s="2446"/>
      <c r="Q44" s="2446"/>
      <c r="R44" s="2446"/>
      <c r="S44" s="2446"/>
      <c r="T44" s="2446"/>
      <c r="U44" s="2446"/>
      <c r="V44" s="2445"/>
      <c r="W44" s="2446"/>
      <c r="X44" s="2446"/>
      <c r="Y44" s="2446"/>
      <c r="Z44" s="2446"/>
      <c r="AA44" s="2446"/>
      <c r="AB44" s="2446"/>
      <c r="AC44" s="2447"/>
      <c r="AD44" s="2445"/>
      <c r="AE44" s="2446"/>
      <c r="AF44" s="2446"/>
      <c r="AG44" s="2446"/>
      <c r="AH44" s="2446"/>
      <c r="AI44" s="2446"/>
      <c r="AJ44" s="2447"/>
      <c r="AK44" s="2445"/>
      <c r="AL44" s="2446"/>
      <c r="AM44" s="2446"/>
      <c r="AN44" s="2446"/>
      <c r="AO44" s="2446"/>
      <c r="AP44" s="2447"/>
      <c r="AQ44" s="1077"/>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3"/>
      <c r="BN44" s="1077"/>
      <c r="BO44" s="2542"/>
      <c r="BP44" s="2543"/>
      <c r="BQ44" s="2543"/>
      <c r="BR44" s="2543"/>
      <c r="BS44" s="2543"/>
      <c r="BT44" s="2543"/>
      <c r="BU44" s="2544"/>
      <c r="BV44" s="2545"/>
      <c r="BW44" s="2546"/>
      <c r="BX44" s="2546"/>
      <c r="BY44" s="2546"/>
      <c r="BZ44" s="2546"/>
      <c r="CA44" s="2546"/>
      <c r="CB44" s="2546"/>
      <c r="CC44" s="2546"/>
      <c r="CD44" s="2546"/>
      <c r="CE44" s="2546"/>
      <c r="CF44" s="2547"/>
    </row>
    <row r="45" spans="2:84" ht="13.5" customHeight="1">
      <c r="B45" s="1077"/>
      <c r="C45" s="1087"/>
      <c r="D45" s="1087"/>
      <c r="E45" s="1087"/>
      <c r="F45" s="1087"/>
      <c r="G45" s="108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5"/>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3"/>
      <c r="BN45" s="1077"/>
      <c r="BO45" s="2455" t="s">
        <v>970</v>
      </c>
      <c r="BP45" s="2456"/>
      <c r="BQ45" s="2456"/>
      <c r="BR45" s="2456"/>
      <c r="BS45" s="2456"/>
      <c r="BT45" s="2456"/>
      <c r="BU45" s="2457"/>
      <c r="BV45" s="2455"/>
      <c r="BW45" s="2456"/>
      <c r="BX45" s="2456"/>
      <c r="BY45" s="2456"/>
      <c r="BZ45" s="2456"/>
      <c r="CA45" s="2456"/>
      <c r="CB45" s="2456"/>
      <c r="CC45" s="2456"/>
      <c r="CD45" s="2456"/>
      <c r="CE45" s="2456"/>
      <c r="CF45" s="2457"/>
    </row>
    <row r="46" spans="2:84" ht="13.5" customHeight="1">
      <c r="B46" s="2581" t="s">
        <v>899</v>
      </c>
      <c r="C46" s="2582"/>
      <c r="D46" s="2582"/>
      <c r="E46" s="2582"/>
      <c r="F46" s="2582"/>
      <c r="G46" s="2582"/>
      <c r="H46" s="2582"/>
      <c r="I46" s="2582"/>
      <c r="J46" s="2583"/>
      <c r="K46" s="2455"/>
      <c r="L46" s="2456"/>
      <c r="M46" s="2456"/>
      <c r="N46" s="2456"/>
      <c r="O46" s="2456"/>
      <c r="P46" s="2456"/>
      <c r="Q46" s="2456"/>
      <c r="R46" s="2456"/>
      <c r="S46" s="2456"/>
      <c r="T46" s="2456"/>
      <c r="U46" s="2457"/>
      <c r="V46" s="1082"/>
      <c r="W46" s="2581" t="s">
        <v>116</v>
      </c>
      <c r="X46" s="2582"/>
      <c r="Y46" s="2582"/>
      <c r="Z46" s="2582"/>
      <c r="AA46" s="2582"/>
      <c r="AB46" s="2582"/>
      <c r="AC46" s="2582"/>
      <c r="AD46" s="2582"/>
      <c r="AE46" s="2583"/>
      <c r="AF46" s="2455"/>
      <c r="AG46" s="2456"/>
      <c r="AH46" s="2456"/>
      <c r="AI46" s="2456"/>
      <c r="AJ46" s="2456"/>
      <c r="AK46" s="2456"/>
      <c r="AL46" s="2456"/>
      <c r="AM46" s="2456"/>
      <c r="AN46" s="2456"/>
      <c r="AO46" s="2456"/>
      <c r="AP46" s="2457"/>
      <c r="AQ46" s="1075"/>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1"/>
      <c r="BN46" s="1080"/>
      <c r="BO46" s="2458"/>
      <c r="BP46" s="2459"/>
      <c r="BQ46" s="2459"/>
      <c r="BR46" s="2459"/>
      <c r="BS46" s="2459"/>
      <c r="BT46" s="2459"/>
      <c r="BU46" s="2460"/>
      <c r="BV46" s="2458"/>
      <c r="BW46" s="2459"/>
      <c r="BX46" s="2459"/>
      <c r="BY46" s="2459"/>
      <c r="BZ46" s="2459"/>
      <c r="CA46" s="2459"/>
      <c r="CB46" s="2459"/>
      <c r="CC46" s="2459"/>
      <c r="CD46" s="2459"/>
      <c r="CE46" s="2459"/>
      <c r="CF46" s="2460"/>
    </row>
    <row r="47" spans="2:84" ht="13.5" customHeight="1">
      <c r="B47" s="2584"/>
      <c r="C47" s="2585"/>
      <c r="D47" s="2585"/>
      <c r="E47" s="2585"/>
      <c r="F47" s="2585"/>
      <c r="G47" s="2585"/>
      <c r="H47" s="2585"/>
      <c r="I47" s="2585"/>
      <c r="J47" s="2586"/>
      <c r="K47" s="2545"/>
      <c r="L47" s="2546"/>
      <c r="M47" s="2546"/>
      <c r="N47" s="2546"/>
      <c r="O47" s="2546"/>
      <c r="P47" s="2546"/>
      <c r="Q47" s="2546"/>
      <c r="R47" s="2546"/>
      <c r="S47" s="2546"/>
      <c r="T47" s="2546"/>
      <c r="U47" s="2547"/>
      <c r="V47" s="1082"/>
      <c r="W47" s="2584"/>
      <c r="X47" s="2585"/>
      <c r="Y47" s="2585"/>
      <c r="Z47" s="2585"/>
      <c r="AA47" s="2585"/>
      <c r="AB47" s="2585"/>
      <c r="AC47" s="2585"/>
      <c r="AD47" s="2585"/>
      <c r="AE47" s="2586"/>
      <c r="AF47" s="2545"/>
      <c r="AG47" s="2546"/>
      <c r="AH47" s="2546"/>
      <c r="AI47" s="2546"/>
      <c r="AJ47" s="2546"/>
      <c r="AK47" s="2546"/>
      <c r="AL47" s="2546"/>
      <c r="AM47" s="2546"/>
      <c r="AN47" s="2546"/>
      <c r="AO47" s="2546"/>
      <c r="AP47" s="2547"/>
      <c r="AQ47" s="1075"/>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row>
    <row r="48" spans="2:84" ht="13.5" customHeight="1">
      <c r="B48" s="1083"/>
      <c r="C48" s="1077"/>
      <c r="D48" s="2217" t="s">
        <v>961</v>
      </c>
      <c r="E48" s="2218"/>
      <c r="F48" s="2218"/>
      <c r="G48" s="2218"/>
      <c r="H48" s="2218"/>
      <c r="I48" s="2218"/>
      <c r="J48" s="2219"/>
      <c r="K48" s="2455"/>
      <c r="L48" s="2456"/>
      <c r="M48" s="2456"/>
      <c r="N48" s="2456"/>
      <c r="O48" s="2456"/>
      <c r="P48" s="2456"/>
      <c r="Q48" s="2456"/>
      <c r="R48" s="2456"/>
      <c r="S48" s="2456"/>
      <c r="T48" s="2456"/>
      <c r="U48" s="2457"/>
      <c r="V48" s="1082"/>
      <c r="W48" s="2581" t="s">
        <v>962</v>
      </c>
      <c r="X48" s="2582"/>
      <c r="Y48" s="2582"/>
      <c r="Z48" s="2582"/>
      <c r="AA48" s="2582"/>
      <c r="AB48" s="2582"/>
      <c r="AC48" s="2582"/>
      <c r="AD48" s="2582"/>
      <c r="AE48" s="2583"/>
      <c r="AF48" s="2455"/>
      <c r="AG48" s="2456"/>
      <c r="AH48" s="2456"/>
      <c r="AI48" s="2456"/>
      <c r="AJ48" s="2456"/>
      <c r="AK48" s="2456"/>
      <c r="AL48" s="2456"/>
      <c r="AM48" s="2456"/>
      <c r="AN48" s="2456"/>
      <c r="AO48" s="2456"/>
      <c r="AP48" s="2457"/>
      <c r="AQ48" s="1075"/>
      <c r="AR48" s="2148" t="s">
        <v>1577</v>
      </c>
      <c r="AS48" s="2148"/>
      <c r="AT48" s="2148"/>
      <c r="AU48" s="2148"/>
      <c r="AV48" s="2148"/>
      <c r="AW48" s="2148"/>
      <c r="AX48" s="2148"/>
      <c r="AY48" s="2148"/>
      <c r="AZ48" s="2149" t="s">
        <v>1572</v>
      </c>
      <c r="BA48" s="2149"/>
      <c r="BB48" s="2149"/>
      <c r="BC48" s="2149"/>
      <c r="BD48" s="2149"/>
      <c r="BE48" s="2149"/>
      <c r="BF48" s="2148" t="s">
        <v>1576</v>
      </c>
      <c r="BG48" s="2148"/>
      <c r="BH48" s="2148"/>
      <c r="BI48" s="2148"/>
      <c r="BJ48" s="2148"/>
      <c r="BK48" s="2148"/>
      <c r="BL48" s="2148"/>
      <c r="BM48" s="2385" t="s">
        <v>1573</v>
      </c>
      <c r="BN48" s="2385"/>
      <c r="BO48" s="2385"/>
      <c r="BP48" s="2385"/>
      <c r="BQ48" s="2385"/>
      <c r="BR48" s="2385"/>
      <c r="BS48" s="2385"/>
      <c r="BT48" s="2148" t="s">
        <v>1575</v>
      </c>
      <c r="BU48" s="2386"/>
      <c r="BV48" s="2386"/>
      <c r="BW48" s="2386"/>
      <c r="BX48" s="2386"/>
      <c r="BY48" s="2386"/>
      <c r="BZ48" s="2386"/>
      <c r="CA48" s="2385" t="s">
        <v>1574</v>
      </c>
      <c r="CB48" s="2385"/>
      <c r="CC48" s="2385"/>
      <c r="CD48" s="2385"/>
      <c r="CE48" s="2385"/>
      <c r="CF48" s="2385"/>
    </row>
    <row r="49" spans="1:84" ht="13.5" customHeight="1">
      <c r="B49" s="1083"/>
      <c r="C49" s="1077"/>
      <c r="D49" s="2220"/>
      <c r="E49" s="2221"/>
      <c r="F49" s="2221"/>
      <c r="G49" s="2221"/>
      <c r="H49" s="2221"/>
      <c r="I49" s="2221"/>
      <c r="J49" s="2222"/>
      <c r="K49" s="2545"/>
      <c r="L49" s="2546"/>
      <c r="M49" s="2546"/>
      <c r="N49" s="2546"/>
      <c r="O49" s="2546"/>
      <c r="P49" s="2546"/>
      <c r="Q49" s="2546"/>
      <c r="R49" s="2546"/>
      <c r="S49" s="2546"/>
      <c r="T49" s="2546"/>
      <c r="U49" s="2547"/>
      <c r="V49" s="1082"/>
      <c r="W49" s="2584"/>
      <c r="X49" s="2585"/>
      <c r="Y49" s="2585"/>
      <c r="Z49" s="2585"/>
      <c r="AA49" s="2585"/>
      <c r="AB49" s="2585"/>
      <c r="AC49" s="2585"/>
      <c r="AD49" s="2585"/>
      <c r="AE49" s="2586"/>
      <c r="AF49" s="2545"/>
      <c r="AG49" s="2546"/>
      <c r="AH49" s="2546"/>
      <c r="AI49" s="2546"/>
      <c r="AJ49" s="2546"/>
      <c r="AK49" s="2546"/>
      <c r="AL49" s="2546"/>
      <c r="AM49" s="2546"/>
      <c r="AN49" s="2546"/>
      <c r="AO49" s="2546"/>
      <c r="AP49" s="2547"/>
      <c r="AQ49" s="1075"/>
      <c r="AR49" s="2148"/>
      <c r="AS49" s="2148"/>
      <c r="AT49" s="2148"/>
      <c r="AU49" s="2148"/>
      <c r="AV49" s="2148"/>
      <c r="AW49" s="2148"/>
      <c r="AX49" s="2148"/>
      <c r="AY49" s="2148"/>
      <c r="AZ49" s="2149"/>
      <c r="BA49" s="2149"/>
      <c r="BB49" s="2149"/>
      <c r="BC49" s="2149"/>
      <c r="BD49" s="2149"/>
      <c r="BE49" s="2149"/>
      <c r="BF49" s="2148"/>
      <c r="BG49" s="2148"/>
      <c r="BH49" s="2148"/>
      <c r="BI49" s="2148"/>
      <c r="BJ49" s="2148"/>
      <c r="BK49" s="2148"/>
      <c r="BL49" s="2148"/>
      <c r="BM49" s="2385"/>
      <c r="BN49" s="2385"/>
      <c r="BO49" s="2385"/>
      <c r="BP49" s="2385"/>
      <c r="BQ49" s="2385"/>
      <c r="BR49" s="2385"/>
      <c r="BS49" s="2385"/>
      <c r="BT49" s="2386"/>
      <c r="BU49" s="2386"/>
      <c r="BV49" s="2386"/>
      <c r="BW49" s="2386"/>
      <c r="BX49" s="2386"/>
      <c r="BY49" s="2386"/>
      <c r="BZ49" s="2386"/>
      <c r="CA49" s="2385"/>
      <c r="CB49" s="2385"/>
      <c r="CC49" s="2385"/>
      <c r="CD49" s="2385"/>
      <c r="CE49" s="2385"/>
      <c r="CF49" s="2385"/>
    </row>
    <row r="50" spans="1:84" ht="13.5" customHeight="1">
      <c r="B50" s="2581" t="s">
        <v>960</v>
      </c>
      <c r="C50" s="2582"/>
      <c r="D50" s="2582"/>
      <c r="E50" s="2582"/>
      <c r="F50" s="2582"/>
      <c r="G50" s="2582"/>
      <c r="H50" s="2582"/>
      <c r="I50" s="2582"/>
      <c r="J50" s="2583"/>
      <c r="K50" s="2455"/>
      <c r="L50" s="2456"/>
      <c r="M50" s="2456"/>
      <c r="N50" s="2456"/>
      <c r="O50" s="2456"/>
      <c r="P50" s="2456"/>
      <c r="Q50" s="2456"/>
      <c r="R50" s="2456"/>
      <c r="S50" s="2456"/>
      <c r="T50" s="2456"/>
      <c r="U50" s="2457"/>
      <c r="V50" s="1082"/>
      <c r="W50" s="2581" t="s">
        <v>964</v>
      </c>
      <c r="X50" s="2582"/>
      <c r="Y50" s="2582"/>
      <c r="Z50" s="2582"/>
      <c r="AA50" s="2582"/>
      <c r="AB50" s="2582"/>
      <c r="AC50" s="2582"/>
      <c r="AD50" s="2582"/>
      <c r="AE50" s="2583"/>
      <c r="AF50" s="2455"/>
      <c r="AG50" s="2456"/>
      <c r="AH50" s="2456"/>
      <c r="AI50" s="2456"/>
      <c r="AJ50" s="2456"/>
      <c r="AK50" s="2456"/>
      <c r="AL50" s="2456"/>
      <c r="AM50" s="2456"/>
      <c r="AN50" s="2456"/>
      <c r="AO50" s="2456"/>
      <c r="AP50" s="2457"/>
      <c r="AQ50" s="1075"/>
      <c r="AR50" s="2148"/>
      <c r="AS50" s="2148"/>
      <c r="AT50" s="2148"/>
      <c r="AU50" s="2148"/>
      <c r="AV50" s="2148"/>
      <c r="AW50" s="2148"/>
      <c r="AX50" s="2148"/>
      <c r="AY50" s="2148"/>
      <c r="AZ50" s="2149"/>
      <c r="BA50" s="2149"/>
      <c r="BB50" s="2149"/>
      <c r="BC50" s="2149"/>
      <c r="BD50" s="2149"/>
      <c r="BE50" s="2149"/>
      <c r="BF50" s="2148"/>
      <c r="BG50" s="2148"/>
      <c r="BH50" s="2148"/>
      <c r="BI50" s="2148"/>
      <c r="BJ50" s="2148"/>
      <c r="BK50" s="2148"/>
      <c r="BL50" s="2148"/>
      <c r="BM50" s="2385"/>
      <c r="BN50" s="2385"/>
      <c r="BO50" s="2385"/>
      <c r="BP50" s="2385"/>
      <c r="BQ50" s="2385"/>
      <c r="BR50" s="2385"/>
      <c r="BS50" s="2385"/>
      <c r="BT50" s="2386"/>
      <c r="BU50" s="2386"/>
      <c r="BV50" s="2386"/>
      <c r="BW50" s="2386"/>
      <c r="BX50" s="2386"/>
      <c r="BY50" s="2386"/>
      <c r="BZ50" s="2386"/>
      <c r="CA50" s="2385"/>
      <c r="CB50" s="2385"/>
      <c r="CC50" s="2385"/>
      <c r="CD50" s="2385"/>
      <c r="CE50" s="2385"/>
      <c r="CF50" s="2385"/>
    </row>
    <row r="51" spans="1:84" ht="13.5" customHeight="1">
      <c r="B51" s="2584"/>
      <c r="C51" s="2585"/>
      <c r="D51" s="2585"/>
      <c r="E51" s="2585"/>
      <c r="F51" s="2585"/>
      <c r="G51" s="2585"/>
      <c r="H51" s="2585"/>
      <c r="I51" s="2585"/>
      <c r="J51" s="2586"/>
      <c r="K51" s="2545"/>
      <c r="L51" s="2546"/>
      <c r="M51" s="2546"/>
      <c r="N51" s="2546"/>
      <c r="O51" s="2546"/>
      <c r="P51" s="2546"/>
      <c r="Q51" s="2546"/>
      <c r="R51" s="2546"/>
      <c r="S51" s="2546"/>
      <c r="T51" s="2546"/>
      <c r="U51" s="2547"/>
      <c r="V51" s="1082"/>
      <c r="W51" s="2584"/>
      <c r="X51" s="2585"/>
      <c r="Y51" s="2585"/>
      <c r="Z51" s="2585"/>
      <c r="AA51" s="2585"/>
      <c r="AB51" s="2585"/>
      <c r="AC51" s="2585"/>
      <c r="AD51" s="2585"/>
      <c r="AE51" s="2586"/>
      <c r="AF51" s="2545"/>
      <c r="AG51" s="2546"/>
      <c r="AH51" s="2546"/>
      <c r="AI51" s="2546"/>
      <c r="AJ51" s="2546"/>
      <c r="AK51" s="2546"/>
      <c r="AL51" s="2546"/>
      <c r="AM51" s="2546"/>
      <c r="AN51" s="2546"/>
      <c r="AO51" s="2546"/>
      <c r="AP51" s="2547"/>
      <c r="AQ51" s="1075"/>
      <c r="AR51" s="2148"/>
      <c r="AS51" s="2148"/>
      <c r="AT51" s="2148"/>
      <c r="AU51" s="2148"/>
      <c r="AV51" s="2148"/>
      <c r="AW51" s="2148"/>
      <c r="AX51" s="2148"/>
      <c r="AY51" s="2148"/>
      <c r="AZ51" s="2149"/>
      <c r="BA51" s="2149"/>
      <c r="BB51" s="2149"/>
      <c r="BC51" s="2149"/>
      <c r="BD51" s="2149"/>
      <c r="BE51" s="2149"/>
      <c r="BF51" s="2148"/>
      <c r="BG51" s="2148"/>
      <c r="BH51" s="2148"/>
      <c r="BI51" s="2148"/>
      <c r="BJ51" s="2148"/>
      <c r="BK51" s="2148"/>
      <c r="BL51" s="2148"/>
      <c r="BM51" s="2385"/>
      <c r="BN51" s="2385"/>
      <c r="BO51" s="2385"/>
      <c r="BP51" s="2385"/>
      <c r="BQ51" s="2385"/>
      <c r="BR51" s="2385"/>
      <c r="BS51" s="2385"/>
      <c r="BT51" s="2386"/>
      <c r="BU51" s="2386"/>
      <c r="BV51" s="2386"/>
      <c r="BW51" s="2386"/>
      <c r="BX51" s="2386"/>
      <c r="BY51" s="2386"/>
      <c r="BZ51" s="2386"/>
      <c r="CA51" s="2385"/>
      <c r="CB51" s="2385"/>
      <c r="CC51" s="2385"/>
      <c r="CD51" s="2385"/>
      <c r="CE51" s="2385"/>
      <c r="CF51" s="2385"/>
    </row>
    <row r="52" spans="1:84" ht="13.5" customHeight="1">
      <c r="B52" s="1083"/>
      <c r="C52" s="1077"/>
      <c r="D52" s="2217" t="s">
        <v>961</v>
      </c>
      <c r="E52" s="2218"/>
      <c r="F52" s="2218"/>
      <c r="G52" s="2218"/>
      <c r="H52" s="2218"/>
      <c r="I52" s="2218"/>
      <c r="J52" s="2219"/>
      <c r="K52" s="2455"/>
      <c r="L52" s="2456"/>
      <c r="M52" s="2456"/>
      <c r="N52" s="2456"/>
      <c r="O52" s="2456"/>
      <c r="P52" s="2456"/>
      <c r="Q52" s="2456"/>
      <c r="R52" s="2456"/>
      <c r="S52" s="2456"/>
      <c r="T52" s="2456"/>
      <c r="U52" s="2457"/>
      <c r="V52" s="1082"/>
      <c r="W52" s="2581" t="s">
        <v>966</v>
      </c>
      <c r="X52" s="2582"/>
      <c r="Y52" s="2582"/>
      <c r="Z52" s="2582"/>
      <c r="AA52" s="2582"/>
      <c r="AB52" s="2582"/>
      <c r="AC52" s="2582"/>
      <c r="AD52" s="2582"/>
      <c r="AE52" s="2583"/>
      <c r="AF52" s="2455"/>
      <c r="AG52" s="2456"/>
      <c r="AH52" s="2456"/>
      <c r="AI52" s="2456"/>
      <c r="AJ52" s="2456"/>
      <c r="AK52" s="2456"/>
      <c r="AL52" s="2456"/>
      <c r="AM52" s="2456"/>
      <c r="AN52" s="2456"/>
      <c r="AO52" s="2456"/>
      <c r="AP52" s="2457"/>
      <c r="AQ52" s="1075"/>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76"/>
      <c r="BN52" s="1076"/>
      <c r="BO52" s="1076"/>
      <c r="BP52" s="1076"/>
      <c r="BQ52" s="1076"/>
      <c r="BR52" s="1076"/>
      <c r="BS52" s="1076"/>
      <c r="BT52" s="1076"/>
      <c r="BU52" s="1076"/>
      <c r="BV52" s="1076"/>
      <c r="BW52" s="1076"/>
      <c r="BX52" s="1076"/>
      <c r="BY52" s="1076"/>
      <c r="BZ52" s="1076"/>
      <c r="CA52" s="1076"/>
      <c r="CB52" s="1076"/>
      <c r="CC52" s="1076"/>
      <c r="CD52" s="1076"/>
      <c r="CE52" s="1076"/>
      <c r="CF52" s="1076"/>
    </row>
    <row r="53" spans="1:84" ht="13.5" customHeight="1">
      <c r="B53" s="1083"/>
      <c r="C53" s="1077"/>
      <c r="D53" s="2220"/>
      <c r="E53" s="2221"/>
      <c r="F53" s="2221"/>
      <c r="G53" s="2221"/>
      <c r="H53" s="2221"/>
      <c r="I53" s="2221"/>
      <c r="J53" s="2222"/>
      <c r="K53" s="2545"/>
      <c r="L53" s="2546"/>
      <c r="M53" s="2546"/>
      <c r="N53" s="2546"/>
      <c r="O53" s="2546"/>
      <c r="P53" s="2546"/>
      <c r="Q53" s="2546"/>
      <c r="R53" s="2546"/>
      <c r="S53" s="2546"/>
      <c r="T53" s="2546"/>
      <c r="U53" s="2547"/>
      <c r="V53" s="1082"/>
      <c r="W53" s="2584"/>
      <c r="X53" s="2585"/>
      <c r="Y53" s="2585"/>
      <c r="Z53" s="2585"/>
      <c r="AA53" s="2585"/>
      <c r="AB53" s="2585"/>
      <c r="AC53" s="2585"/>
      <c r="AD53" s="2585"/>
      <c r="AE53" s="2586"/>
      <c r="AF53" s="2545"/>
      <c r="AG53" s="2546"/>
      <c r="AH53" s="2546"/>
      <c r="AI53" s="2546"/>
      <c r="AJ53" s="2546"/>
      <c r="AK53" s="2546"/>
      <c r="AL53" s="2546"/>
      <c r="AM53" s="2546"/>
      <c r="AN53" s="2546"/>
      <c r="AO53" s="2546"/>
      <c r="AP53" s="2547"/>
      <c r="AQ53" s="1075"/>
      <c r="AR53" s="1085" t="s">
        <v>1395</v>
      </c>
      <c r="AS53" s="1076"/>
      <c r="AT53" s="1076"/>
      <c r="AU53" s="1076"/>
      <c r="AV53" s="2387" t="s">
        <v>1394</v>
      </c>
      <c r="AW53" s="2388"/>
      <c r="AX53" s="2388"/>
      <c r="AY53" s="2388"/>
      <c r="AZ53" s="2388"/>
      <c r="BA53" s="2388"/>
      <c r="BB53" s="2388"/>
      <c r="BC53" s="2388"/>
      <c r="BD53" s="2388"/>
      <c r="BE53" s="2388"/>
      <c r="BF53" s="2388"/>
      <c r="BG53" s="2388"/>
      <c r="BH53" s="2388"/>
      <c r="BI53" s="2388"/>
      <c r="BJ53" s="2388"/>
      <c r="BK53" s="2388"/>
      <c r="BL53" s="2388"/>
      <c r="BM53" s="2388"/>
      <c r="BN53" s="2388"/>
      <c r="BO53" s="2388"/>
      <c r="BP53" s="2388"/>
      <c r="BQ53" s="2388"/>
      <c r="BR53" s="2388"/>
      <c r="BS53" s="2388"/>
      <c r="BT53" s="2388"/>
      <c r="BU53" s="2388"/>
      <c r="BV53" s="2388"/>
      <c r="BW53" s="2388"/>
      <c r="BX53" s="2388"/>
      <c r="BY53" s="2388"/>
      <c r="BZ53" s="2388"/>
      <c r="CA53" s="2388"/>
      <c r="CB53" s="2388"/>
      <c r="CC53" s="2388"/>
      <c r="CD53" s="2388"/>
      <c r="CE53" s="2388"/>
      <c r="CF53" s="2388"/>
    </row>
    <row r="54" spans="1:84" ht="13.5" customHeight="1">
      <c r="B54" s="2569" t="s">
        <v>115</v>
      </c>
      <c r="C54" s="2570"/>
      <c r="D54" s="2570"/>
      <c r="E54" s="2570"/>
      <c r="F54" s="2570"/>
      <c r="G54" s="2570"/>
      <c r="H54" s="2570"/>
      <c r="I54" s="2570"/>
      <c r="J54" s="2571"/>
      <c r="K54" s="2575" t="s">
        <v>963</v>
      </c>
      <c r="L54" s="2576"/>
      <c r="M54" s="2576"/>
      <c r="N54" s="2576"/>
      <c r="O54" s="2576"/>
      <c r="P54" s="2576"/>
      <c r="Q54" s="2576"/>
      <c r="R54" s="2576"/>
      <c r="S54" s="2576"/>
      <c r="T54" s="2576"/>
      <c r="U54" s="2577"/>
      <c r="V54" s="1082"/>
      <c r="W54" s="1083"/>
      <c r="X54" s="1077"/>
      <c r="Y54" s="2581" t="s">
        <v>965</v>
      </c>
      <c r="Z54" s="2582"/>
      <c r="AA54" s="2582"/>
      <c r="AB54" s="2582"/>
      <c r="AC54" s="2582"/>
      <c r="AD54" s="2582"/>
      <c r="AE54" s="2583"/>
      <c r="AF54" s="2455"/>
      <c r="AG54" s="2456"/>
      <c r="AH54" s="2456"/>
      <c r="AI54" s="2456"/>
      <c r="AJ54" s="2456"/>
      <c r="AK54" s="2456"/>
      <c r="AL54" s="2456"/>
      <c r="AM54" s="2456"/>
      <c r="AN54" s="2456"/>
      <c r="AO54" s="2456"/>
      <c r="AP54" s="2457"/>
      <c r="AQ54" s="1075"/>
      <c r="AR54" s="1076"/>
      <c r="AS54" s="1076"/>
      <c r="AT54" s="1076"/>
      <c r="AU54" s="1076"/>
      <c r="AV54" s="2388"/>
      <c r="AW54" s="2388"/>
      <c r="AX54" s="2388"/>
      <c r="AY54" s="2388"/>
      <c r="AZ54" s="2388"/>
      <c r="BA54" s="2388"/>
      <c r="BB54" s="2388"/>
      <c r="BC54" s="2388"/>
      <c r="BD54" s="2388"/>
      <c r="BE54" s="2388"/>
      <c r="BF54" s="2388"/>
      <c r="BG54" s="2388"/>
      <c r="BH54" s="2388"/>
      <c r="BI54" s="2388"/>
      <c r="BJ54" s="2388"/>
      <c r="BK54" s="2388"/>
      <c r="BL54" s="2388"/>
      <c r="BM54" s="2388"/>
      <c r="BN54" s="2388"/>
      <c r="BO54" s="2388"/>
      <c r="BP54" s="2388"/>
      <c r="BQ54" s="2388"/>
      <c r="BR54" s="2388"/>
      <c r="BS54" s="2388"/>
      <c r="BT54" s="2388"/>
      <c r="BU54" s="2388"/>
      <c r="BV54" s="2388"/>
      <c r="BW54" s="2388"/>
      <c r="BX54" s="2388"/>
      <c r="BY54" s="2388"/>
      <c r="BZ54" s="2388"/>
      <c r="CA54" s="2388"/>
      <c r="CB54" s="2388"/>
      <c r="CC54" s="2388"/>
      <c r="CD54" s="2388"/>
      <c r="CE54" s="2388"/>
      <c r="CF54" s="2388"/>
    </row>
    <row r="55" spans="1:84" ht="13.5" customHeight="1">
      <c r="B55" s="2572"/>
      <c r="C55" s="2573"/>
      <c r="D55" s="2573"/>
      <c r="E55" s="2573"/>
      <c r="F55" s="2573"/>
      <c r="G55" s="2573"/>
      <c r="H55" s="2573"/>
      <c r="I55" s="2573"/>
      <c r="J55" s="2574"/>
      <c r="K55" s="2578"/>
      <c r="L55" s="2579"/>
      <c r="M55" s="2579"/>
      <c r="N55" s="2579"/>
      <c r="O55" s="2579"/>
      <c r="P55" s="2579"/>
      <c r="Q55" s="2579"/>
      <c r="R55" s="2579"/>
      <c r="S55" s="2579"/>
      <c r="T55" s="2579"/>
      <c r="U55" s="2580"/>
      <c r="V55" s="1082"/>
      <c r="W55" s="1083"/>
      <c r="X55" s="1077"/>
      <c r="Y55" s="2584"/>
      <c r="Z55" s="2585"/>
      <c r="AA55" s="2585"/>
      <c r="AB55" s="2585"/>
      <c r="AC55" s="2585"/>
      <c r="AD55" s="2585"/>
      <c r="AE55" s="2586"/>
      <c r="AF55" s="2545"/>
      <c r="AG55" s="2546"/>
      <c r="AH55" s="2546"/>
      <c r="AI55" s="2546"/>
      <c r="AJ55" s="2546"/>
      <c r="AK55" s="2546"/>
      <c r="AL55" s="2546"/>
      <c r="AM55" s="2546"/>
      <c r="AN55" s="2546"/>
      <c r="AO55" s="2546"/>
      <c r="AP55" s="2547"/>
      <c r="AQ55" s="1075"/>
      <c r="AR55" s="2587"/>
      <c r="AS55" s="2588"/>
      <c r="AT55" s="2588"/>
      <c r="AU55" s="2588"/>
      <c r="AV55" s="2588"/>
      <c r="AW55" s="2588"/>
      <c r="AX55" s="2588"/>
      <c r="AY55" s="2588"/>
      <c r="AZ55" s="2588"/>
      <c r="BA55" s="2588"/>
      <c r="BB55" s="2588"/>
      <c r="BC55" s="2588"/>
      <c r="BD55" s="2588"/>
      <c r="BE55" s="2588"/>
      <c r="BF55" s="2588"/>
      <c r="BG55" s="2588"/>
      <c r="BH55" s="2588"/>
      <c r="BI55" s="2588"/>
      <c r="BJ55" s="2588"/>
      <c r="BK55" s="2588"/>
      <c r="BL55" s="2588"/>
      <c r="BM55" s="2588"/>
      <c r="BN55" s="2588"/>
      <c r="BO55" s="2588"/>
      <c r="BP55" s="2588"/>
      <c r="BQ55" s="2588"/>
      <c r="BR55" s="2588"/>
      <c r="BS55" s="2588"/>
      <c r="BT55" s="2588"/>
      <c r="BU55" s="2588"/>
      <c r="BV55" s="2588"/>
      <c r="BW55" s="2588"/>
      <c r="BX55" s="2588"/>
      <c r="BY55" s="2588"/>
      <c r="BZ55" s="2588"/>
      <c r="CA55" s="2588"/>
      <c r="CB55" s="2588"/>
      <c r="CC55" s="2588"/>
      <c r="CD55" s="2588"/>
      <c r="CE55" s="2588"/>
      <c r="CF55" s="2588"/>
    </row>
    <row r="56" spans="1:84" ht="13.5" customHeight="1">
      <c r="B56" s="1083"/>
      <c r="C56" s="1077"/>
      <c r="D56" s="2581" t="s">
        <v>965</v>
      </c>
      <c r="E56" s="2582"/>
      <c r="F56" s="2582"/>
      <c r="G56" s="2582"/>
      <c r="H56" s="2582"/>
      <c r="I56" s="2582"/>
      <c r="J56" s="2583"/>
      <c r="K56" s="2455"/>
      <c r="L56" s="2456"/>
      <c r="M56" s="2456"/>
      <c r="N56" s="2456"/>
      <c r="O56" s="2456"/>
      <c r="P56" s="2456"/>
      <c r="Q56" s="2456"/>
      <c r="R56" s="2456"/>
      <c r="S56" s="2456"/>
      <c r="T56" s="2456"/>
      <c r="U56" s="2457"/>
      <c r="V56" s="1082"/>
      <c r="W56" s="1083"/>
      <c r="X56" s="1077"/>
      <c r="Y56" s="2581" t="s">
        <v>970</v>
      </c>
      <c r="Z56" s="2582"/>
      <c r="AA56" s="2582"/>
      <c r="AB56" s="2582"/>
      <c r="AC56" s="2582"/>
      <c r="AD56" s="2582"/>
      <c r="AE56" s="2583"/>
      <c r="AF56" s="2455"/>
      <c r="AG56" s="2456"/>
      <c r="AH56" s="2456"/>
      <c r="AI56" s="2456"/>
      <c r="AJ56" s="2456"/>
      <c r="AK56" s="2456"/>
      <c r="AL56" s="2456"/>
      <c r="AM56" s="2456"/>
      <c r="AN56" s="2456"/>
      <c r="AO56" s="2456"/>
      <c r="AP56" s="2457"/>
      <c r="AQ56" s="1075"/>
      <c r="AR56" s="2587" t="s">
        <v>1393</v>
      </c>
      <c r="AS56" s="2588"/>
      <c r="AT56" s="2588"/>
      <c r="AU56" s="2588"/>
      <c r="AV56" s="2588"/>
      <c r="AW56" s="2588"/>
      <c r="AX56" s="2588"/>
      <c r="AY56" s="2588"/>
      <c r="AZ56" s="2588"/>
      <c r="BA56" s="2588"/>
      <c r="BB56" s="2588"/>
      <c r="BC56" s="2588"/>
      <c r="BD56" s="2588"/>
      <c r="BE56" s="2588"/>
      <c r="BF56" s="2588"/>
      <c r="BG56" s="2588"/>
      <c r="BH56" s="2588"/>
      <c r="BI56" s="2588"/>
      <c r="BJ56" s="2588"/>
      <c r="BK56" s="2588"/>
      <c r="BL56" s="2588"/>
      <c r="BM56" s="2588"/>
      <c r="BN56" s="2588"/>
      <c r="BO56" s="2588"/>
      <c r="BP56" s="2588"/>
      <c r="BQ56" s="2588"/>
      <c r="BR56" s="2588"/>
      <c r="BS56" s="2588"/>
      <c r="BT56" s="2588"/>
      <c r="BU56" s="2588"/>
      <c r="BV56" s="2588"/>
      <c r="BW56" s="2588"/>
      <c r="BX56" s="2588"/>
      <c r="BY56" s="2588"/>
      <c r="BZ56" s="2588"/>
      <c r="CA56" s="2588"/>
      <c r="CB56" s="2588"/>
      <c r="CC56" s="2588"/>
      <c r="CD56" s="2588"/>
      <c r="CE56" s="2588"/>
      <c r="CF56" s="2588"/>
    </row>
    <row r="57" spans="1:84" ht="13.5" customHeight="1">
      <c r="B57" s="1081"/>
      <c r="C57" s="1080"/>
      <c r="D57" s="2589"/>
      <c r="E57" s="2590"/>
      <c r="F57" s="2590"/>
      <c r="G57" s="2590"/>
      <c r="H57" s="2590"/>
      <c r="I57" s="2590"/>
      <c r="J57" s="2591"/>
      <c r="K57" s="2458"/>
      <c r="L57" s="2459"/>
      <c r="M57" s="2459"/>
      <c r="N57" s="2459"/>
      <c r="O57" s="2459"/>
      <c r="P57" s="2459"/>
      <c r="Q57" s="2459"/>
      <c r="R57" s="2459"/>
      <c r="S57" s="2459"/>
      <c r="T57" s="2459"/>
      <c r="U57" s="2460"/>
      <c r="V57" s="1082"/>
      <c r="W57" s="1081"/>
      <c r="X57" s="1080"/>
      <c r="Y57" s="2589"/>
      <c r="Z57" s="2590"/>
      <c r="AA57" s="2590"/>
      <c r="AB57" s="2590"/>
      <c r="AC57" s="2590"/>
      <c r="AD57" s="2590"/>
      <c r="AE57" s="2591"/>
      <c r="AF57" s="2458"/>
      <c r="AG57" s="2459"/>
      <c r="AH57" s="2459"/>
      <c r="AI57" s="2459"/>
      <c r="AJ57" s="2459"/>
      <c r="AK57" s="2459"/>
      <c r="AL57" s="2459"/>
      <c r="AM57" s="2459"/>
      <c r="AN57" s="2459"/>
      <c r="AO57" s="2459"/>
      <c r="AP57" s="2460"/>
      <c r="AQ57" s="1075"/>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1076"/>
      <c r="BY57" s="1076"/>
      <c r="BZ57" s="1076"/>
      <c r="CA57" s="1076"/>
      <c r="CB57" s="1076"/>
      <c r="CC57" s="1076"/>
      <c r="CD57" s="1076"/>
      <c r="CE57" s="1076"/>
      <c r="CF57" s="1076"/>
    </row>
    <row r="58" spans="1:84" ht="13.5" customHeight="1">
      <c r="B58" s="1077"/>
      <c r="C58" s="1077"/>
      <c r="D58" s="1078"/>
      <c r="E58" s="1078"/>
      <c r="F58" s="1078"/>
      <c r="G58" s="1078"/>
      <c r="H58" s="1078"/>
      <c r="I58" s="1077"/>
      <c r="J58" s="1077"/>
      <c r="K58" s="1077"/>
      <c r="L58" s="1077"/>
      <c r="M58" s="1077"/>
      <c r="N58" s="1077"/>
      <c r="O58" s="1077"/>
      <c r="P58" s="1077"/>
      <c r="Q58" s="1077"/>
      <c r="R58" s="1077"/>
      <c r="S58" s="1077"/>
      <c r="T58" s="1077"/>
      <c r="U58" s="1077"/>
      <c r="V58" s="1077"/>
      <c r="W58" s="1077"/>
      <c r="X58" s="1077"/>
      <c r="Y58" s="1078"/>
      <c r="Z58" s="1078"/>
      <c r="AA58" s="1078"/>
      <c r="AB58" s="1078"/>
      <c r="AC58" s="1078"/>
      <c r="AD58" s="1077"/>
      <c r="AE58" s="1077"/>
      <c r="AF58" s="1077"/>
      <c r="AG58" s="1077"/>
      <c r="AH58" s="1077"/>
      <c r="AI58" s="1077"/>
      <c r="AJ58" s="1077"/>
      <c r="AK58" s="1077"/>
      <c r="AL58" s="1077"/>
      <c r="AM58" s="1077"/>
      <c r="AN58" s="1077"/>
      <c r="AO58" s="1077"/>
      <c r="AP58" s="1077"/>
      <c r="AQ58" s="1075"/>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9"/>
      <c r="BN58" s="1076"/>
      <c r="BO58" s="1076"/>
      <c r="BP58" s="1076"/>
      <c r="BQ58" s="1076"/>
      <c r="BR58" s="1076"/>
      <c r="BS58" s="1076"/>
      <c r="BT58" s="1076"/>
      <c r="BU58" s="1076"/>
      <c r="BV58" s="1076"/>
      <c r="BW58" s="1076"/>
      <c r="BX58" s="1076"/>
      <c r="BY58" s="1076"/>
      <c r="BZ58" s="1076"/>
      <c r="CA58" s="1076"/>
      <c r="CB58" s="1076"/>
      <c r="CC58" s="1076"/>
      <c r="CD58" s="1076"/>
      <c r="CE58" s="1076"/>
      <c r="CF58" s="1076"/>
    </row>
    <row r="59" spans="1:84" ht="13.5" customHeight="1">
      <c r="B59" s="2148" t="s">
        <v>1577</v>
      </c>
      <c r="C59" s="2148"/>
      <c r="D59" s="2148"/>
      <c r="E59" s="2148"/>
      <c r="F59" s="2148"/>
      <c r="G59" s="2148"/>
      <c r="H59" s="2148"/>
      <c r="I59" s="2148"/>
      <c r="J59" s="2149" t="s">
        <v>1572</v>
      </c>
      <c r="K59" s="2149"/>
      <c r="L59" s="2149"/>
      <c r="M59" s="2149"/>
      <c r="N59" s="2149"/>
      <c r="O59" s="2149"/>
      <c r="P59" s="2148" t="s">
        <v>1576</v>
      </c>
      <c r="Q59" s="2148"/>
      <c r="R59" s="2148"/>
      <c r="S59" s="2148"/>
      <c r="T59" s="2148"/>
      <c r="U59" s="2148"/>
      <c r="V59" s="2148"/>
      <c r="W59" s="2385" t="s">
        <v>1573</v>
      </c>
      <c r="X59" s="2385"/>
      <c r="Y59" s="2385"/>
      <c r="Z59" s="2385"/>
      <c r="AA59" s="2385"/>
      <c r="AB59" s="2385"/>
      <c r="AC59" s="2385"/>
      <c r="AD59" s="2148" t="s">
        <v>1575</v>
      </c>
      <c r="AE59" s="2386"/>
      <c r="AF59" s="2386"/>
      <c r="AG59" s="2386"/>
      <c r="AH59" s="2386"/>
      <c r="AI59" s="2386"/>
      <c r="AJ59" s="2386"/>
      <c r="AK59" s="2385" t="s">
        <v>1574</v>
      </c>
      <c r="AL59" s="2385"/>
      <c r="AM59" s="2385"/>
      <c r="AN59" s="2385"/>
      <c r="AO59" s="2385"/>
      <c r="AP59" s="2385"/>
      <c r="AQ59" s="1075"/>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row>
    <row r="60" spans="1:84" ht="13.5" customHeight="1">
      <c r="B60" s="2148"/>
      <c r="C60" s="2148"/>
      <c r="D60" s="2148"/>
      <c r="E60" s="2148"/>
      <c r="F60" s="2148"/>
      <c r="G60" s="2148"/>
      <c r="H60" s="2148"/>
      <c r="I60" s="2148"/>
      <c r="J60" s="2149"/>
      <c r="K60" s="2149"/>
      <c r="L60" s="2149"/>
      <c r="M60" s="2149"/>
      <c r="N60" s="2149"/>
      <c r="O60" s="2149"/>
      <c r="P60" s="2148"/>
      <c r="Q60" s="2148"/>
      <c r="R60" s="2148"/>
      <c r="S60" s="2148"/>
      <c r="T60" s="2148"/>
      <c r="U60" s="2148"/>
      <c r="V60" s="2148"/>
      <c r="W60" s="2385"/>
      <c r="X60" s="2385"/>
      <c r="Y60" s="2385"/>
      <c r="Z60" s="2385"/>
      <c r="AA60" s="2385"/>
      <c r="AB60" s="2385"/>
      <c r="AC60" s="2385"/>
      <c r="AD60" s="2386"/>
      <c r="AE60" s="2386"/>
      <c r="AF60" s="2386"/>
      <c r="AG60" s="2386"/>
      <c r="AH60" s="2386"/>
      <c r="AI60" s="2386"/>
      <c r="AJ60" s="2386"/>
      <c r="AK60" s="2385"/>
      <c r="AL60" s="2385"/>
      <c r="AM60" s="2385"/>
      <c r="AN60" s="2385"/>
      <c r="AO60" s="2385"/>
      <c r="AP60" s="2385"/>
      <c r="AQ60" s="1075"/>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row>
    <row r="61" spans="1:84" ht="13.5" customHeight="1">
      <c r="B61" s="2148"/>
      <c r="C61" s="2148"/>
      <c r="D61" s="2148"/>
      <c r="E61" s="2148"/>
      <c r="F61" s="2148"/>
      <c r="G61" s="2148"/>
      <c r="H61" s="2148"/>
      <c r="I61" s="2148"/>
      <c r="J61" s="2149"/>
      <c r="K61" s="2149"/>
      <c r="L61" s="2149"/>
      <c r="M61" s="2149"/>
      <c r="N61" s="2149"/>
      <c r="O61" s="2149"/>
      <c r="P61" s="2148"/>
      <c r="Q61" s="2148"/>
      <c r="R61" s="2148"/>
      <c r="S61" s="2148"/>
      <c r="T61" s="2148"/>
      <c r="U61" s="2148"/>
      <c r="V61" s="2148"/>
      <c r="W61" s="2385"/>
      <c r="X61" s="2385"/>
      <c r="Y61" s="2385"/>
      <c r="Z61" s="2385"/>
      <c r="AA61" s="2385"/>
      <c r="AB61" s="2385"/>
      <c r="AC61" s="2385"/>
      <c r="AD61" s="2386"/>
      <c r="AE61" s="2386"/>
      <c r="AF61" s="2386"/>
      <c r="AG61" s="2386"/>
      <c r="AH61" s="2386"/>
      <c r="AI61" s="2386"/>
      <c r="AJ61" s="2386"/>
      <c r="AK61" s="2385"/>
      <c r="AL61" s="2385"/>
      <c r="AM61" s="2385"/>
      <c r="AN61" s="2385"/>
      <c r="AO61" s="2385"/>
      <c r="AP61" s="2385"/>
      <c r="AQ61" s="1075"/>
    </row>
    <row r="62" spans="1:84" s="1134" customFormat="1" ht="13.5" customHeight="1">
      <c r="A62" s="1133"/>
      <c r="B62" s="2148"/>
      <c r="C62" s="2148"/>
      <c r="D62" s="2148"/>
      <c r="E62" s="2148"/>
      <c r="F62" s="2148"/>
      <c r="G62" s="2148"/>
      <c r="H62" s="2148"/>
      <c r="I62" s="2148"/>
      <c r="J62" s="2149"/>
      <c r="K62" s="2149"/>
      <c r="L62" s="2149"/>
      <c r="M62" s="2149"/>
      <c r="N62" s="2149"/>
      <c r="O62" s="2149"/>
      <c r="P62" s="2148"/>
      <c r="Q62" s="2148"/>
      <c r="R62" s="2148"/>
      <c r="S62" s="2148"/>
      <c r="T62" s="2148"/>
      <c r="U62" s="2148"/>
      <c r="V62" s="2148"/>
      <c r="W62" s="2385"/>
      <c r="X62" s="2385"/>
      <c r="Y62" s="2385"/>
      <c r="Z62" s="2385"/>
      <c r="AA62" s="2385"/>
      <c r="AB62" s="2385"/>
      <c r="AC62" s="2385"/>
      <c r="AD62" s="2386"/>
      <c r="AE62" s="2386"/>
      <c r="AF62" s="2386"/>
      <c r="AG62" s="2386"/>
      <c r="AH62" s="2386"/>
      <c r="AI62" s="2386"/>
      <c r="AJ62" s="2386"/>
      <c r="AK62" s="2385"/>
      <c r="AL62" s="2385"/>
      <c r="AM62" s="2385"/>
      <c r="AN62" s="2385"/>
      <c r="AO62" s="2385"/>
      <c r="AP62" s="2385"/>
      <c r="AQ62" s="1075"/>
      <c r="AR62" s="1073"/>
      <c r="AS62" s="1073"/>
      <c r="AT62" s="1073"/>
      <c r="AU62" s="1073"/>
      <c r="AV62" s="1073"/>
      <c r="AW62" s="1073"/>
      <c r="AX62" s="1073"/>
      <c r="AY62" s="1073"/>
      <c r="AZ62" s="1073"/>
      <c r="BA62" s="1073"/>
      <c r="BB62" s="1073"/>
      <c r="BC62" s="1073"/>
      <c r="BD62" s="1073"/>
      <c r="BE62" s="1073"/>
      <c r="BF62" s="1073"/>
      <c r="BG62" s="1073"/>
      <c r="BH62" s="1073"/>
      <c r="BI62" s="1073"/>
      <c r="BJ62" s="1073"/>
      <c r="BK62" s="1073"/>
      <c r="BL62" s="1073"/>
      <c r="BM62" s="1073"/>
      <c r="BN62" s="1073"/>
      <c r="BO62" s="1073"/>
      <c r="BP62" s="1073"/>
      <c r="BQ62" s="1073"/>
      <c r="BR62" s="1073"/>
      <c r="BS62" s="1073"/>
      <c r="BT62" s="1073"/>
      <c r="BU62" s="1073"/>
      <c r="BV62" s="1073"/>
      <c r="BW62" s="1073"/>
      <c r="BX62" s="1073"/>
      <c r="BY62" s="1073"/>
      <c r="BZ62" s="1073"/>
      <c r="CA62" s="1073"/>
      <c r="CB62" s="1073"/>
      <c r="CC62" s="1073"/>
      <c r="CD62" s="1073"/>
      <c r="CE62" s="1073"/>
      <c r="CF62" s="1073"/>
    </row>
    <row r="63" spans="1:84" s="1134" customFormat="1" ht="13.5" customHeight="1">
      <c r="A63" s="1133"/>
      <c r="AQ63" s="1135"/>
    </row>
    <row r="64" spans="1:84" s="1134" customFormat="1" ht="13.5" customHeight="1">
      <c r="A64" s="1133"/>
      <c r="AQ64" s="1135"/>
    </row>
    <row r="65" spans="1:43" s="1134" customFormat="1" ht="13.5" customHeight="1">
      <c r="A65" s="1133"/>
      <c r="AQ65" s="1135"/>
    </row>
    <row r="66" spans="1:43" s="1134" customFormat="1" ht="13.5" customHeight="1">
      <c r="A66" s="1133"/>
      <c r="AQ66" s="1135"/>
    </row>
    <row r="67" spans="1:43" s="1134" customFormat="1" ht="13.5" customHeight="1">
      <c r="A67" s="1133"/>
      <c r="AQ67" s="1135"/>
    </row>
    <row r="68" spans="1:43" s="1134" customFormat="1" ht="13.5" customHeight="1">
      <c r="A68" s="1133"/>
      <c r="AQ68" s="1135"/>
    </row>
    <row r="69" spans="1:43" s="1134" customFormat="1" ht="13.5" customHeight="1">
      <c r="A69" s="1133"/>
      <c r="AQ69" s="1135"/>
    </row>
    <row r="70" spans="1:43" s="1134" customFormat="1" ht="13.5" customHeight="1">
      <c r="A70" s="1133"/>
      <c r="AQ70" s="1135"/>
    </row>
    <row r="71" spans="1:43" s="1134" customFormat="1" ht="13.5" customHeight="1">
      <c r="A71" s="1133"/>
      <c r="AQ71" s="1135"/>
    </row>
    <row r="72" spans="1:43" s="1134" customFormat="1" ht="13.5" customHeight="1">
      <c r="A72" s="1133"/>
      <c r="AQ72" s="1135"/>
    </row>
    <row r="73" spans="1:43" s="1134" customFormat="1" ht="13.5" customHeight="1">
      <c r="A73" s="1133"/>
      <c r="AQ73" s="1135"/>
    </row>
    <row r="74" spans="1:43" s="1134" customFormat="1" ht="13.5" customHeight="1">
      <c r="A74" s="1133"/>
      <c r="AQ74" s="1135"/>
    </row>
    <row r="75" spans="1:43" s="1134" customFormat="1" ht="13.5" customHeight="1">
      <c r="A75" s="1133"/>
      <c r="AQ75" s="1135"/>
    </row>
    <row r="76" spans="1:43" s="1134" customFormat="1" ht="13.5" customHeight="1">
      <c r="A76" s="1133"/>
      <c r="AQ76" s="1135"/>
    </row>
    <row r="77" spans="1:43" s="1134" customFormat="1" ht="13.5" customHeight="1">
      <c r="A77" s="1133"/>
      <c r="AQ77" s="1135"/>
    </row>
    <row r="78" spans="1:43" s="1134" customFormat="1" ht="13.5" customHeight="1">
      <c r="A78" s="1133"/>
      <c r="AQ78" s="1135"/>
    </row>
    <row r="79" spans="1:43" s="1134" customFormat="1" ht="13.5" customHeight="1">
      <c r="A79" s="1133"/>
      <c r="AQ79" s="1135"/>
    </row>
    <row r="80" spans="1:43" s="1134" customFormat="1" ht="13.5" customHeight="1">
      <c r="A80" s="1133"/>
      <c r="AQ80" s="1135"/>
    </row>
    <row r="81" spans="1:43" s="1134" customFormat="1" ht="13.5" customHeight="1">
      <c r="A81" s="1133"/>
      <c r="AQ81" s="1135"/>
    </row>
    <row r="82" spans="1:43" s="1134" customFormat="1" ht="13.5" customHeight="1">
      <c r="A82" s="1133"/>
      <c r="AQ82" s="1135"/>
    </row>
    <row r="83" spans="1:43" s="1134" customFormat="1" ht="13.5" customHeight="1">
      <c r="A83" s="1133"/>
      <c r="AQ83" s="1135"/>
    </row>
    <row r="84" spans="1:43" s="1134" customFormat="1" ht="13.5" customHeight="1">
      <c r="A84" s="1133"/>
      <c r="AQ84" s="1135"/>
    </row>
    <row r="85" spans="1:43" s="1134" customFormat="1" ht="13.5" customHeight="1">
      <c r="A85" s="1133"/>
      <c r="AQ85" s="1135"/>
    </row>
    <row r="86" spans="1:43" s="1134" customFormat="1" ht="13.5" customHeight="1">
      <c r="A86" s="1133"/>
      <c r="AQ86" s="1135"/>
    </row>
    <row r="87" spans="1:43" s="1134" customFormat="1" ht="13.5" customHeight="1">
      <c r="A87" s="1133"/>
      <c r="AQ87" s="1135"/>
    </row>
    <row r="88" spans="1:43" s="1134" customFormat="1" ht="13.5" customHeight="1">
      <c r="A88" s="1133"/>
      <c r="AQ88" s="1135"/>
    </row>
    <row r="89" spans="1:43" s="1134" customFormat="1" ht="13.5" customHeight="1">
      <c r="A89" s="1133"/>
      <c r="AQ89" s="1135"/>
    </row>
    <row r="90" spans="1:43" s="1134" customFormat="1" ht="13.5" customHeight="1">
      <c r="A90" s="1133"/>
      <c r="AQ90" s="1135"/>
    </row>
    <row r="91" spans="1:43" s="1134" customFormat="1" ht="13.5" customHeight="1">
      <c r="A91" s="1133"/>
      <c r="AQ91" s="1135"/>
    </row>
    <row r="92" spans="1:43" s="1134" customFormat="1" ht="13.5" customHeight="1">
      <c r="A92" s="1133"/>
      <c r="AQ92" s="1135"/>
    </row>
    <row r="93" spans="1:43" s="1134" customFormat="1" ht="13.5" customHeight="1">
      <c r="A93" s="1133"/>
      <c r="AQ93" s="1135"/>
    </row>
    <row r="94" spans="1:43" s="1134" customFormat="1" ht="13.5" customHeight="1">
      <c r="A94" s="1133"/>
      <c r="AQ94" s="1135"/>
    </row>
    <row r="95" spans="1:43" s="1134" customFormat="1" ht="13.5" customHeight="1">
      <c r="A95" s="1133"/>
      <c r="AQ95" s="1135"/>
    </row>
    <row r="96" spans="1:43" s="1134" customFormat="1" ht="13.5" customHeight="1">
      <c r="A96" s="1133"/>
      <c r="AQ96" s="1135"/>
    </row>
    <row r="97" spans="1:84" s="1134" customFormat="1" ht="13.5" customHeight="1">
      <c r="A97" s="1133"/>
      <c r="AQ97" s="1135"/>
    </row>
    <row r="98" spans="1:84" s="1134" customFormat="1" ht="13.5" customHeight="1">
      <c r="A98" s="1133"/>
      <c r="AQ98" s="1135"/>
    </row>
    <row r="99" spans="1:84" s="1134" customFormat="1" ht="13.5" customHeight="1">
      <c r="A99" s="1133"/>
      <c r="AQ99" s="1135"/>
    </row>
    <row r="100" spans="1:84" s="1134" customFormat="1" ht="13.5" customHeight="1">
      <c r="A100" s="1133"/>
      <c r="AQ100" s="1135"/>
    </row>
    <row r="101" spans="1:84" s="1134" customFormat="1" ht="13.5" customHeight="1">
      <c r="A101" s="1133"/>
      <c r="AQ101" s="1135"/>
    </row>
    <row r="102" spans="1:84" s="1134" customFormat="1" ht="13.5" customHeight="1">
      <c r="A102" s="1133"/>
      <c r="AQ102" s="1135"/>
    </row>
    <row r="103" spans="1:84" s="1134" customFormat="1" ht="13.5" customHeight="1">
      <c r="A103" s="1133"/>
      <c r="AQ103" s="1135"/>
    </row>
    <row r="104" spans="1:84" s="1134" customFormat="1" ht="13.5" customHeight="1">
      <c r="A104" s="1133"/>
      <c r="AQ104" s="1135"/>
    </row>
    <row r="105" spans="1:84" ht="13.5" customHeight="1">
      <c r="A105" s="1131"/>
      <c r="AQ105" s="1135"/>
      <c r="AR105" s="1134"/>
      <c r="AS105" s="1134"/>
      <c r="AT105" s="1134"/>
      <c r="AU105" s="1134"/>
      <c r="AV105" s="1134"/>
      <c r="AW105" s="1134"/>
      <c r="AX105" s="1134"/>
      <c r="AY105" s="1134"/>
      <c r="AZ105" s="1134"/>
      <c r="BA105" s="1134"/>
      <c r="BB105" s="1134"/>
      <c r="BC105" s="1134"/>
      <c r="BD105" s="1134"/>
      <c r="BE105" s="1134"/>
      <c r="BF105" s="1134"/>
      <c r="BG105" s="1134"/>
      <c r="BH105" s="1134"/>
      <c r="BI105" s="1134"/>
      <c r="BJ105" s="1134"/>
      <c r="BK105" s="1134"/>
      <c r="BL105" s="1134"/>
      <c r="BM105" s="1134"/>
      <c r="BN105" s="1134"/>
      <c r="BO105" s="1134"/>
      <c r="BP105" s="1134"/>
      <c r="BQ105" s="1134"/>
      <c r="BR105" s="1134"/>
      <c r="BS105" s="1134"/>
      <c r="BT105" s="1134"/>
      <c r="BU105" s="1134"/>
      <c r="BV105" s="1134"/>
      <c r="BW105" s="1134"/>
      <c r="BX105" s="1134"/>
      <c r="BY105" s="1134"/>
      <c r="BZ105" s="1134"/>
      <c r="CA105" s="1134"/>
      <c r="CB105" s="1134"/>
      <c r="CC105" s="1134"/>
      <c r="CD105" s="1134"/>
      <c r="CE105" s="1134"/>
      <c r="CF105" s="1134"/>
    </row>
    <row r="106" spans="1:84" ht="13.5" customHeight="1">
      <c r="A106" s="1131"/>
    </row>
    <row r="107" spans="1:84" ht="13.5" customHeight="1">
      <c r="A107" s="1131"/>
    </row>
    <row r="108" spans="1:84" ht="13.5" customHeight="1">
      <c r="A108" s="1131"/>
    </row>
    <row r="109" spans="1:84" ht="13.5" customHeight="1">
      <c r="A109" s="1131"/>
    </row>
    <row r="110" spans="1:84" ht="13.5" customHeight="1">
      <c r="A110" s="1131"/>
    </row>
    <row r="111" spans="1:84" ht="13.5" customHeight="1">
      <c r="A111" s="1131"/>
    </row>
    <row r="112" spans="1:84" ht="13.5" customHeight="1">
      <c r="A112" s="1131"/>
    </row>
    <row r="113" spans="1:1" ht="13.5" customHeight="1">
      <c r="A113" s="1131"/>
    </row>
    <row r="114" spans="1:1" ht="13.5" customHeight="1">
      <c r="A114" s="1131"/>
    </row>
    <row r="115" spans="1:1" ht="13.5" customHeight="1">
      <c r="A115" s="1131"/>
    </row>
    <row r="116" spans="1:1" ht="13.5" customHeight="1">
      <c r="A116" s="1131"/>
    </row>
    <row r="117" spans="1:1" ht="13.5" customHeight="1">
      <c r="A117" s="1131"/>
    </row>
    <row r="118" spans="1:1" ht="13.5" customHeight="1">
      <c r="A118" s="1131"/>
    </row>
    <row r="119" spans="1:1" ht="13.5" customHeight="1">
      <c r="A119" s="1131"/>
    </row>
    <row r="120" spans="1:1" ht="13.5" customHeight="1">
      <c r="A120" s="1131"/>
    </row>
    <row r="121" spans="1:1" ht="13.5" customHeight="1">
      <c r="A121" s="1131"/>
    </row>
    <row r="122" spans="1:1" ht="13.5" customHeight="1">
      <c r="A122" s="1131"/>
    </row>
    <row r="123" spans="1:1" ht="13.5" customHeight="1">
      <c r="A123" s="1131"/>
    </row>
    <row r="124" spans="1:1" ht="13.5" customHeight="1">
      <c r="A124" s="1131"/>
    </row>
    <row r="125" spans="1:1" ht="13.5" customHeight="1">
      <c r="A125" s="1131"/>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rintOptions horizontalCentered="1" verticalCentered="1"/>
  <pageMargins left="1.4173228346456694" right="0.6692913385826772" top="0.51181102362204722" bottom="0.35433070866141736" header="0.51181102362204722" footer="0.31496062992125984"/>
  <pageSetup paperSize="8" scale="9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55" customWidth="1"/>
    <col min="2" max="2" width="3.25" style="1139" customWidth="1"/>
    <col min="3" max="3" width="19.25" style="1139" customWidth="1"/>
    <col min="4" max="4" width="26.5" style="1139" customWidth="1"/>
    <col min="5" max="5" width="4.875" style="1139" customWidth="1"/>
    <col min="6" max="6" width="28" style="1139" customWidth="1"/>
    <col min="7" max="8" width="4.625" style="1139" customWidth="1"/>
    <col min="9" max="9" width="3.875" style="1139" customWidth="1"/>
    <col min="10" max="10" width="4.625" style="1139" customWidth="1"/>
    <col min="11" max="11" width="5.625" style="1139" customWidth="1"/>
    <col min="12" max="12" width="20.625" style="1139" customWidth="1"/>
    <col min="13" max="14" width="3.875" style="1139" customWidth="1"/>
    <col min="15" max="15" width="4.625" style="1139" customWidth="1"/>
    <col min="16" max="16" width="3.875" style="1139" customWidth="1"/>
    <col min="17" max="17" width="4.625" style="1139" customWidth="1"/>
    <col min="18" max="18" width="5.625" style="1139" customWidth="1"/>
    <col min="19" max="19" width="20.625" style="1139" customWidth="1"/>
    <col min="20" max="21" width="3.75" style="1139" customWidth="1"/>
    <col min="22" max="22" width="4.625" style="1139" customWidth="1"/>
    <col min="23" max="23" width="3.875" style="1139" customWidth="1"/>
    <col min="24" max="24" width="4.625" style="1139" customWidth="1"/>
    <col min="25" max="25" width="5.625" style="1139" customWidth="1"/>
    <col min="26" max="26" width="20.625" style="1139" customWidth="1"/>
    <col min="27" max="27" width="4.125" style="1139" customWidth="1"/>
    <col min="28" max="28" width="3.875" style="1139" customWidth="1"/>
    <col min="29" max="29" width="4.625" style="1139" customWidth="1"/>
    <col min="30" max="30" width="3.875" style="1139" customWidth="1"/>
    <col min="31" max="31" width="4.625" style="1139" customWidth="1"/>
    <col min="32" max="32" width="5.625" style="1139" customWidth="1"/>
    <col min="33" max="33" width="20.625" style="1139" customWidth="1"/>
    <col min="34" max="34" width="9" style="1172"/>
    <col min="35" max="35" width="17.25" style="1172" customWidth="1"/>
    <col min="36" max="50" width="9" style="1172"/>
    <col min="51" max="16384" width="9" style="1139"/>
  </cols>
  <sheetData>
    <row r="1" spans="1:35" ht="22.5" customHeight="1">
      <c r="A1" s="1506" t="s">
        <v>1192</v>
      </c>
      <c r="B1" s="1137"/>
      <c r="C1" s="1138"/>
      <c r="D1" s="1138"/>
      <c r="E1" s="1138"/>
      <c r="F1" s="1138"/>
      <c r="AG1" s="1175" t="s">
        <v>1064</v>
      </c>
      <c r="AH1" s="1174"/>
    </row>
    <row r="2" spans="1:35" ht="22.5" customHeight="1">
      <c r="A2" s="1506"/>
      <c r="B2" s="1140"/>
      <c r="C2" s="1138"/>
      <c r="D2" s="1138"/>
      <c r="E2" s="1138"/>
      <c r="F2" s="1138"/>
    </row>
    <row r="3" spans="1:35" ht="22.5" customHeight="1">
      <c r="A3" s="1506"/>
      <c r="B3" s="1137"/>
      <c r="C3" s="1138"/>
      <c r="D3" s="1138"/>
      <c r="E3" s="1138"/>
      <c r="F3" s="1138"/>
    </row>
    <row r="4" spans="1:35" ht="32.25">
      <c r="B4" s="1138"/>
      <c r="C4" s="1138"/>
      <c r="D4" s="1138"/>
      <c r="E4" s="1138"/>
      <c r="F4" s="1138"/>
      <c r="G4" s="2598" t="s">
        <v>1433</v>
      </c>
      <c r="H4" s="2598"/>
      <c r="I4" s="2598"/>
      <c r="J4" s="2598"/>
      <c r="K4" s="2598"/>
      <c r="L4" s="2598"/>
      <c r="M4" s="2598"/>
      <c r="N4" s="2598"/>
      <c r="O4" s="2598"/>
      <c r="P4" s="2598"/>
      <c r="Q4" s="2598"/>
      <c r="R4" s="2598"/>
      <c r="S4" s="2598"/>
      <c r="T4" s="2598"/>
      <c r="U4" s="2598"/>
      <c r="V4" s="1141"/>
      <c r="AI4" s="1029">
        <f>入力シート!$D$17</f>
        <v>0</v>
      </c>
    </row>
    <row r="5" spans="1:35" ht="8.1" customHeight="1">
      <c r="B5" s="1138"/>
      <c r="C5" s="1138"/>
      <c r="D5" s="1138"/>
      <c r="E5" s="1138"/>
      <c r="F5" s="1138"/>
      <c r="G5" s="1141"/>
      <c r="H5" s="1141"/>
      <c r="I5" s="1141"/>
      <c r="J5" s="1141"/>
      <c r="K5" s="1141"/>
      <c r="L5" s="1141"/>
      <c r="M5" s="1141"/>
      <c r="N5" s="1141"/>
      <c r="O5" s="1141"/>
      <c r="P5" s="1141"/>
      <c r="Q5" s="1141"/>
      <c r="R5" s="1141"/>
      <c r="S5" s="1141"/>
      <c r="T5" s="1141"/>
      <c r="U5" s="1141"/>
      <c r="V5" s="1141"/>
      <c r="W5" s="1142"/>
      <c r="X5" s="1142"/>
      <c r="Y5" s="1142"/>
      <c r="Z5" s="1142"/>
      <c r="AA5" s="1142"/>
      <c r="AB5" s="1142"/>
      <c r="AC5" s="1142"/>
      <c r="AD5" s="1142"/>
      <c r="AE5" s="1142"/>
      <c r="AF5" s="1142"/>
      <c r="AG5" s="1142"/>
      <c r="AH5" s="1173"/>
      <c r="AI5" s="1029">
        <f>入力シート!$D$19</f>
        <v>0</v>
      </c>
    </row>
    <row r="6" spans="1:35" ht="33" customHeight="1">
      <c r="B6" s="2599" t="s">
        <v>1434</v>
      </c>
      <c r="C6" s="2600"/>
      <c r="D6" s="2601" t="str">
        <f>" 福 岡 県 "&amp;入力シート!$C$3</f>
        <v xml:space="preserve"> 福 岡 県 </v>
      </c>
      <c r="E6" s="2602"/>
      <c r="F6" s="2603"/>
      <c r="G6" s="1142"/>
      <c r="H6" s="2604" t="s">
        <v>533</v>
      </c>
      <c r="I6" s="2605"/>
      <c r="J6" s="2594" t="s">
        <v>1454</v>
      </c>
      <c r="K6" s="2595"/>
      <c r="L6" s="2596">
        <f>入力シート!D16</f>
        <v>0</v>
      </c>
      <c r="M6" s="2596"/>
      <c r="N6" s="2596"/>
      <c r="O6" s="2597"/>
      <c r="P6" s="1142"/>
      <c r="Q6" s="1142"/>
      <c r="R6" s="1142"/>
      <c r="S6" s="1142"/>
      <c r="T6" s="1142"/>
      <c r="U6" s="1142"/>
      <c r="V6" s="1142"/>
      <c r="W6" s="1142"/>
      <c r="X6" s="1142"/>
      <c r="Y6" s="1142"/>
      <c r="Z6" s="1142"/>
      <c r="AA6" s="1142"/>
      <c r="AB6" s="1142"/>
      <c r="AC6" s="1142"/>
      <c r="AD6" s="1142"/>
      <c r="AE6" s="1142"/>
      <c r="AF6" s="1142"/>
      <c r="AG6" s="1142"/>
      <c r="AH6" s="1173"/>
      <c r="AI6" s="1029">
        <f>入力シート!$D$21</f>
        <v>0</v>
      </c>
    </row>
    <row r="7" spans="1:35" ht="33" customHeight="1">
      <c r="B7" s="2599" t="s">
        <v>96</v>
      </c>
      <c r="C7" s="2600"/>
      <c r="D7" s="2601" t="str">
        <f>入力シート!$D$4&amp;入力シート!$E$4&amp;入力シート!$G$4&amp;" "&amp;入力シート!$I$4&amp;入力シート!$K$4&amp;入力シート!$O$4&amp;"　"&amp;入力シート!D6</f>
        <v>平成年度 起工第号　</v>
      </c>
      <c r="E7" s="2602"/>
      <c r="F7" s="2603"/>
      <c r="G7" s="1142"/>
      <c r="H7" s="2606"/>
      <c r="I7" s="2607"/>
      <c r="J7" s="2608" t="s">
        <v>1453</v>
      </c>
      <c r="K7" s="2592"/>
      <c r="L7" s="2592"/>
      <c r="M7" s="2592"/>
      <c r="N7" s="2592"/>
      <c r="O7" s="2593"/>
      <c r="P7" s="1142"/>
      <c r="Q7" s="1142"/>
      <c r="R7" s="1142"/>
      <c r="S7" s="1142"/>
      <c r="T7" s="1142"/>
      <c r="U7" s="1142"/>
      <c r="V7" s="1142"/>
      <c r="W7" s="1142"/>
      <c r="X7" s="1142"/>
      <c r="Y7" s="1142"/>
      <c r="Z7" s="1142"/>
      <c r="AA7" s="1142"/>
      <c r="AB7" s="1142"/>
      <c r="AC7" s="1142"/>
      <c r="AD7" s="1142"/>
      <c r="AE7" s="1142"/>
      <c r="AF7" s="1142"/>
      <c r="AG7" s="1142"/>
      <c r="AH7" s="1173"/>
    </row>
    <row r="8" spans="1:35" ht="33" customHeight="1">
      <c r="B8" s="1144"/>
      <c r="C8" s="1144"/>
      <c r="D8" s="1138"/>
      <c r="E8" s="1138"/>
      <c r="F8" s="1138"/>
      <c r="G8" s="1142"/>
      <c r="H8" s="2609" t="s">
        <v>1435</v>
      </c>
      <c r="I8" s="2609"/>
      <c r="J8" s="2610"/>
      <c r="K8" s="2610"/>
      <c r="L8" s="2610"/>
      <c r="M8" s="1145"/>
      <c r="N8" s="1142"/>
      <c r="O8" s="2610" t="s">
        <v>1436</v>
      </c>
      <c r="P8" s="2610"/>
      <c r="Q8" s="2610"/>
      <c r="R8" s="2610"/>
      <c r="S8" s="2610"/>
      <c r="T8" s="1145"/>
      <c r="U8" s="1142"/>
      <c r="V8" s="2610" t="s">
        <v>1437</v>
      </c>
      <c r="W8" s="2610"/>
      <c r="X8" s="2610"/>
      <c r="Y8" s="2610"/>
      <c r="Z8" s="2610"/>
      <c r="AA8" s="1145"/>
      <c r="AB8" s="1142"/>
      <c r="AC8" s="2610" t="s">
        <v>1438</v>
      </c>
      <c r="AD8" s="2610"/>
      <c r="AE8" s="2610"/>
      <c r="AF8" s="2610"/>
      <c r="AG8" s="2610"/>
      <c r="AH8" s="1173"/>
    </row>
    <row r="9" spans="1:35" ht="30" customHeight="1" thickBot="1">
      <c r="B9" s="2599" t="s">
        <v>1439</v>
      </c>
      <c r="C9" s="2600"/>
      <c r="D9" s="1226">
        <f>入力シート!D23</f>
        <v>0</v>
      </c>
      <c r="E9" s="1138"/>
      <c r="F9" s="1138"/>
      <c r="G9" s="1142"/>
      <c r="H9" s="2611" t="s">
        <v>1440</v>
      </c>
      <c r="I9" s="2615" t="s">
        <v>100</v>
      </c>
      <c r="J9" s="2616"/>
      <c r="K9" s="2617"/>
      <c r="L9" s="1146"/>
      <c r="M9" s="1147"/>
      <c r="N9" s="1148"/>
      <c r="O9" s="2611" t="s">
        <v>1440</v>
      </c>
      <c r="P9" s="2615" t="s">
        <v>100</v>
      </c>
      <c r="Q9" s="2616"/>
      <c r="R9" s="2617"/>
      <c r="S9" s="1146"/>
      <c r="T9" s="1147"/>
      <c r="U9" s="1142"/>
      <c r="V9" s="2611" t="s">
        <v>1440</v>
      </c>
      <c r="W9" s="2615" t="s">
        <v>100</v>
      </c>
      <c r="X9" s="2616"/>
      <c r="Y9" s="2617"/>
      <c r="Z9" s="1146"/>
      <c r="AA9" s="1147"/>
      <c r="AB9" s="1142"/>
      <c r="AC9" s="2611" t="s">
        <v>1440</v>
      </c>
      <c r="AD9" s="2615" t="s">
        <v>100</v>
      </c>
      <c r="AE9" s="2616"/>
      <c r="AF9" s="2617"/>
      <c r="AG9" s="1146"/>
      <c r="AH9" s="1173"/>
    </row>
    <row r="10" spans="1:35" ht="30" customHeight="1" thickTop="1">
      <c r="B10" s="2599" t="s">
        <v>899</v>
      </c>
      <c r="C10" s="2600"/>
      <c r="D10" s="1149"/>
      <c r="E10" s="1138"/>
      <c r="F10" s="1138"/>
      <c r="G10" s="1142"/>
      <c r="H10" s="2612"/>
      <c r="I10" s="2620" t="s">
        <v>295</v>
      </c>
      <c r="J10" s="2621"/>
      <c r="K10" s="2622"/>
      <c r="L10" s="1150"/>
      <c r="M10" s="1147"/>
      <c r="N10" s="1148"/>
      <c r="O10" s="2612"/>
      <c r="P10" s="2620" t="s">
        <v>295</v>
      </c>
      <c r="Q10" s="2621"/>
      <c r="R10" s="2622"/>
      <c r="S10" s="1150"/>
      <c r="T10" s="1147"/>
      <c r="U10" s="1142"/>
      <c r="V10" s="2612"/>
      <c r="W10" s="2620" t="s">
        <v>295</v>
      </c>
      <c r="X10" s="2621"/>
      <c r="Y10" s="2622"/>
      <c r="Z10" s="1150"/>
      <c r="AA10" s="1147"/>
      <c r="AB10" s="1142"/>
      <c r="AC10" s="2612"/>
      <c r="AD10" s="2620" t="s">
        <v>295</v>
      </c>
      <c r="AE10" s="2621"/>
      <c r="AF10" s="2622"/>
      <c r="AG10" s="1150"/>
      <c r="AH10" s="1173"/>
    </row>
    <row r="11" spans="1:35" ht="30" customHeight="1">
      <c r="B11" s="2623" t="s">
        <v>1441</v>
      </c>
      <c r="C11" s="2600"/>
      <c r="D11" s="1228">
        <f>入力シート!D26</f>
        <v>0</v>
      </c>
      <c r="E11" s="1138"/>
      <c r="F11" s="1138"/>
      <c r="G11" s="1142"/>
      <c r="H11" s="2612"/>
      <c r="I11" s="2624" t="s">
        <v>101</v>
      </c>
      <c r="J11" s="2625"/>
      <c r="K11" s="2626"/>
      <c r="L11" s="1151"/>
      <c r="M11" s="1147"/>
      <c r="N11" s="1148"/>
      <c r="O11" s="2612"/>
      <c r="P11" s="2624" t="s">
        <v>101</v>
      </c>
      <c r="Q11" s="2625"/>
      <c r="R11" s="2626"/>
      <c r="S11" s="1151"/>
      <c r="T11" s="1147"/>
      <c r="U11" s="1142"/>
      <c r="V11" s="2612"/>
      <c r="W11" s="2624" t="s">
        <v>101</v>
      </c>
      <c r="X11" s="2625"/>
      <c r="Y11" s="2626"/>
      <c r="Z11" s="1151"/>
      <c r="AA11" s="1147"/>
      <c r="AB11" s="1142"/>
      <c r="AC11" s="2612"/>
      <c r="AD11" s="2624" t="s">
        <v>101</v>
      </c>
      <c r="AE11" s="2625"/>
      <c r="AF11" s="2626"/>
      <c r="AG11" s="1151"/>
      <c r="AH11" s="1173"/>
    </row>
    <row r="12" spans="1:35" ht="30" customHeight="1" thickBot="1">
      <c r="B12" s="2627" t="s">
        <v>966</v>
      </c>
      <c r="C12" s="2628"/>
      <c r="D12" s="1149"/>
      <c r="E12" s="1138"/>
      <c r="F12" s="1138"/>
      <c r="G12" s="1142"/>
      <c r="H12" s="2612"/>
      <c r="I12" s="2629" t="s">
        <v>1442</v>
      </c>
      <c r="J12" s="2630"/>
      <c r="K12" s="2631"/>
      <c r="L12" s="1152"/>
      <c r="M12" s="1153"/>
      <c r="N12" s="1154"/>
      <c r="O12" s="2618"/>
      <c r="P12" s="2629" t="s">
        <v>1442</v>
      </c>
      <c r="Q12" s="2630"/>
      <c r="R12" s="2631"/>
      <c r="S12" s="1152"/>
      <c r="T12" s="1153"/>
      <c r="U12" s="1154"/>
      <c r="V12" s="2612"/>
      <c r="W12" s="2629" t="s">
        <v>1442</v>
      </c>
      <c r="X12" s="2630"/>
      <c r="Y12" s="2631"/>
      <c r="Z12" s="1152"/>
      <c r="AA12" s="1153"/>
      <c r="AB12" s="1154"/>
      <c r="AC12" s="2612"/>
      <c r="AD12" s="2629" t="s">
        <v>1442</v>
      </c>
      <c r="AE12" s="2630"/>
      <c r="AF12" s="2631"/>
      <c r="AG12" s="1152"/>
      <c r="AH12" s="1173"/>
    </row>
    <row r="13" spans="1:35" ht="30" customHeight="1" thickTop="1">
      <c r="B13" s="1155"/>
      <c r="C13" s="1156" t="s">
        <v>970</v>
      </c>
      <c r="D13" s="1149"/>
      <c r="E13" s="1138"/>
      <c r="F13" s="1138"/>
      <c r="G13" s="1142"/>
      <c r="H13" s="2613"/>
      <c r="I13" s="2632" t="s">
        <v>1443</v>
      </c>
      <c r="J13" s="2633"/>
      <c r="K13" s="2634"/>
      <c r="L13" s="1259"/>
      <c r="M13" s="1157"/>
      <c r="N13" s="1158"/>
      <c r="O13" s="2619"/>
      <c r="P13" s="2632" t="s">
        <v>1443</v>
      </c>
      <c r="Q13" s="2633"/>
      <c r="R13" s="2634"/>
      <c r="S13" s="1259"/>
      <c r="T13" s="1157"/>
      <c r="U13" s="1158"/>
      <c r="V13" s="2613"/>
      <c r="W13" s="2632" t="s">
        <v>1443</v>
      </c>
      <c r="X13" s="2633"/>
      <c r="Y13" s="2634"/>
      <c r="Z13" s="1259"/>
      <c r="AA13" s="1157"/>
      <c r="AB13" s="1158"/>
      <c r="AC13" s="2613"/>
      <c r="AD13" s="2632" t="s">
        <v>1443</v>
      </c>
      <c r="AE13" s="2633"/>
      <c r="AF13" s="2634"/>
      <c r="AG13" s="1259"/>
      <c r="AH13" s="1173"/>
    </row>
    <row r="14" spans="1:35" ht="30" customHeight="1">
      <c r="B14" s="2627" t="s">
        <v>966</v>
      </c>
      <c r="C14" s="2628"/>
      <c r="D14" s="1149"/>
      <c r="E14" s="1138"/>
      <c r="F14" s="1138"/>
      <c r="G14" s="1142"/>
      <c r="H14" s="2613"/>
      <c r="I14" s="2635" t="s">
        <v>368</v>
      </c>
      <c r="J14" s="2625"/>
      <c r="K14" s="2626"/>
      <c r="L14" s="1159"/>
      <c r="M14" s="1160"/>
      <c r="N14" s="1161"/>
      <c r="O14" s="2613"/>
      <c r="P14" s="2635" t="s">
        <v>368</v>
      </c>
      <c r="Q14" s="2625"/>
      <c r="R14" s="2626"/>
      <c r="S14" s="1159"/>
      <c r="T14" s="1160"/>
      <c r="U14" s="1161"/>
      <c r="V14" s="2613"/>
      <c r="W14" s="2635" t="s">
        <v>368</v>
      </c>
      <c r="X14" s="2625"/>
      <c r="Y14" s="2626"/>
      <c r="Z14" s="1159"/>
      <c r="AA14" s="1160"/>
      <c r="AB14" s="1161"/>
      <c r="AC14" s="2613"/>
      <c r="AD14" s="2635" t="s">
        <v>368</v>
      </c>
      <c r="AE14" s="2625"/>
      <c r="AF14" s="2626"/>
      <c r="AG14" s="1159"/>
      <c r="AH14" s="1173"/>
    </row>
    <row r="15" spans="1:35" ht="30" customHeight="1">
      <c r="B15" s="1155"/>
      <c r="C15" s="1156" t="s">
        <v>970</v>
      </c>
      <c r="D15" s="1149"/>
      <c r="E15" s="1138"/>
      <c r="F15" s="1138"/>
      <c r="G15" s="1142"/>
      <c r="H15" s="2613"/>
      <c r="I15" s="2636" t="s">
        <v>1444</v>
      </c>
      <c r="J15" s="2637"/>
      <c r="K15" s="2638"/>
      <c r="L15" s="1159"/>
      <c r="M15" s="1160"/>
      <c r="N15" s="1161"/>
      <c r="O15" s="2613"/>
      <c r="P15" s="2636" t="s">
        <v>1444</v>
      </c>
      <c r="Q15" s="2637"/>
      <c r="R15" s="2638"/>
      <c r="S15" s="1159"/>
      <c r="T15" s="1160"/>
      <c r="U15" s="1161"/>
      <c r="V15" s="2613"/>
      <c r="W15" s="2636" t="s">
        <v>1444</v>
      </c>
      <c r="X15" s="2637"/>
      <c r="Y15" s="2638"/>
      <c r="Z15" s="1159"/>
      <c r="AA15" s="1160"/>
      <c r="AB15" s="1161"/>
      <c r="AC15" s="2613"/>
      <c r="AD15" s="2636" t="s">
        <v>1444</v>
      </c>
      <c r="AE15" s="2637"/>
      <c r="AF15" s="2638"/>
      <c r="AG15" s="1159"/>
      <c r="AH15" s="1173"/>
    </row>
    <row r="16" spans="1:35" ht="30" customHeight="1">
      <c r="B16" s="1138"/>
      <c r="C16" s="1138"/>
      <c r="D16" s="1138"/>
      <c r="E16" s="1138"/>
      <c r="F16" s="1138"/>
      <c r="G16" s="1142"/>
      <c r="H16" s="2614"/>
      <c r="I16" s="1162"/>
      <c r="J16" s="2639" t="s">
        <v>1499</v>
      </c>
      <c r="K16" s="2640"/>
      <c r="L16" s="1159"/>
      <c r="M16" s="1160"/>
      <c r="N16" s="1161"/>
      <c r="O16" s="2614"/>
      <c r="P16" s="1162"/>
      <c r="Q16" s="2639" t="s">
        <v>1499</v>
      </c>
      <c r="R16" s="2640"/>
      <c r="S16" s="1159"/>
      <c r="T16" s="1160"/>
      <c r="U16" s="1161"/>
      <c r="V16" s="2614"/>
      <c r="W16" s="1162"/>
      <c r="X16" s="2639" t="s">
        <v>1499</v>
      </c>
      <c r="Y16" s="2640"/>
      <c r="Z16" s="1159"/>
      <c r="AA16" s="1160"/>
      <c r="AB16" s="1161"/>
      <c r="AC16" s="2614"/>
      <c r="AD16" s="1162"/>
      <c r="AE16" s="2639" t="s">
        <v>1499</v>
      </c>
      <c r="AF16" s="2640"/>
      <c r="AG16" s="1159"/>
      <c r="AH16" s="1173"/>
    </row>
    <row r="17" spans="2:34" ht="30" customHeight="1">
      <c r="B17" s="2641" t="s">
        <v>1445</v>
      </c>
      <c r="C17" s="2642"/>
      <c r="D17" s="1156" t="s">
        <v>1498</v>
      </c>
      <c r="E17" s="1138"/>
      <c r="F17" s="1138"/>
      <c r="G17" s="1142"/>
      <c r="H17" s="1248" t="s">
        <v>533</v>
      </c>
      <c r="I17" s="1247"/>
      <c r="J17" s="2645" t="s">
        <v>1446</v>
      </c>
      <c r="K17" s="2646"/>
      <c r="L17" s="2647"/>
      <c r="M17" s="1163"/>
      <c r="N17" s="1161"/>
      <c r="O17" s="1248" t="s">
        <v>533</v>
      </c>
      <c r="P17" s="1247"/>
      <c r="Q17" s="2645" t="s">
        <v>1446</v>
      </c>
      <c r="R17" s="2646"/>
      <c r="S17" s="2647"/>
      <c r="T17" s="1163"/>
      <c r="U17" s="1161"/>
      <c r="V17" s="1248" t="s">
        <v>533</v>
      </c>
      <c r="W17" s="1247"/>
      <c r="X17" s="2645" t="s">
        <v>1446</v>
      </c>
      <c r="Y17" s="2646"/>
      <c r="Z17" s="2647"/>
      <c r="AA17" s="1163"/>
      <c r="AB17" s="1161"/>
      <c r="AC17" s="1248" t="s">
        <v>533</v>
      </c>
      <c r="AD17" s="1247"/>
      <c r="AE17" s="2645" t="s">
        <v>1446</v>
      </c>
      <c r="AF17" s="2646"/>
      <c r="AG17" s="2647"/>
      <c r="AH17" s="1173"/>
    </row>
    <row r="18" spans="2:34" ht="30" customHeight="1">
      <c r="B18" s="2643"/>
      <c r="C18" s="2644"/>
      <c r="D18" s="1149"/>
      <c r="E18" s="1138"/>
      <c r="F18" s="1156" t="s">
        <v>1447</v>
      </c>
      <c r="G18" s="1142"/>
      <c r="H18" s="1142"/>
      <c r="I18" s="1142"/>
      <c r="J18" s="1142"/>
      <c r="K18" s="1142"/>
      <c r="L18" s="1142"/>
      <c r="M18" s="1160"/>
      <c r="N18" s="1161"/>
      <c r="O18" s="1142"/>
      <c r="P18" s="1142"/>
      <c r="Q18" s="1142"/>
      <c r="R18" s="1142"/>
      <c r="S18" s="1142"/>
      <c r="T18" s="1160"/>
      <c r="U18" s="1161"/>
      <c r="V18" s="1142"/>
      <c r="W18" s="1142"/>
      <c r="X18" s="1142"/>
      <c r="Y18" s="1142"/>
      <c r="Z18" s="1142"/>
      <c r="AA18" s="1160"/>
      <c r="AB18" s="1161"/>
      <c r="AC18" s="1142"/>
      <c r="AD18" s="1142"/>
      <c r="AE18" s="1142"/>
      <c r="AF18" s="1142"/>
      <c r="AG18" s="1142"/>
      <c r="AH18" s="1173"/>
    </row>
    <row r="19" spans="2:34" ht="30" customHeight="1" thickBot="1">
      <c r="B19" s="1138"/>
      <c r="C19" s="1138"/>
      <c r="D19" s="1138"/>
      <c r="E19" s="1138"/>
      <c r="F19" s="1149"/>
      <c r="G19" s="1142"/>
      <c r="H19" s="2611" t="s">
        <v>1440</v>
      </c>
      <c r="I19" s="2615" t="s">
        <v>100</v>
      </c>
      <c r="J19" s="2616"/>
      <c r="K19" s="2617"/>
      <c r="L19" s="1146"/>
      <c r="M19" s="1160"/>
      <c r="N19" s="1161"/>
      <c r="O19" s="2611" t="s">
        <v>1440</v>
      </c>
      <c r="P19" s="2615" t="s">
        <v>100</v>
      </c>
      <c r="Q19" s="2616"/>
      <c r="R19" s="2617"/>
      <c r="S19" s="1146"/>
      <c r="T19" s="1160"/>
      <c r="U19" s="1161"/>
      <c r="V19" s="2611" t="s">
        <v>1440</v>
      </c>
      <c r="W19" s="2615" t="s">
        <v>100</v>
      </c>
      <c r="X19" s="2616"/>
      <c r="Y19" s="2617"/>
      <c r="Z19" s="1146"/>
      <c r="AA19" s="1160"/>
      <c r="AB19" s="1161"/>
      <c r="AC19" s="2611" t="s">
        <v>1440</v>
      </c>
      <c r="AD19" s="2615" t="s">
        <v>100</v>
      </c>
      <c r="AE19" s="2616"/>
      <c r="AF19" s="2617"/>
      <c r="AG19" s="1146"/>
      <c r="AH19" s="1173"/>
    </row>
    <row r="20" spans="2:34" ht="30" customHeight="1" thickTop="1">
      <c r="B20" s="2641" t="s">
        <v>1448</v>
      </c>
      <c r="C20" s="2642"/>
      <c r="D20" s="1149"/>
      <c r="E20" s="1138"/>
      <c r="F20" s="1164"/>
      <c r="G20" s="1142"/>
      <c r="H20" s="2612"/>
      <c r="I20" s="2620" t="s">
        <v>295</v>
      </c>
      <c r="J20" s="2621"/>
      <c r="K20" s="2622"/>
      <c r="L20" s="1150"/>
      <c r="M20" s="1160"/>
      <c r="N20" s="1161"/>
      <c r="O20" s="2612"/>
      <c r="P20" s="2620" t="s">
        <v>295</v>
      </c>
      <c r="Q20" s="2621"/>
      <c r="R20" s="2622"/>
      <c r="S20" s="1150"/>
      <c r="T20" s="1160"/>
      <c r="U20" s="1161"/>
      <c r="V20" s="2612"/>
      <c r="W20" s="2620" t="s">
        <v>295</v>
      </c>
      <c r="X20" s="2621"/>
      <c r="Y20" s="2622"/>
      <c r="Z20" s="1150"/>
      <c r="AA20" s="1160"/>
      <c r="AB20" s="1161"/>
      <c r="AC20" s="2612"/>
      <c r="AD20" s="2620" t="s">
        <v>295</v>
      </c>
      <c r="AE20" s="2621"/>
      <c r="AF20" s="2622"/>
      <c r="AG20" s="1150"/>
      <c r="AH20" s="1173"/>
    </row>
    <row r="21" spans="2:34" ht="30" customHeight="1">
      <c r="B21" s="2643"/>
      <c r="C21" s="2644"/>
      <c r="D21" s="1149"/>
      <c r="E21" s="1138"/>
      <c r="F21" s="1164"/>
      <c r="G21" s="1142"/>
      <c r="H21" s="2612"/>
      <c r="I21" s="2624" t="s">
        <v>101</v>
      </c>
      <c r="J21" s="2625"/>
      <c r="K21" s="2626"/>
      <c r="L21" s="1151"/>
      <c r="M21" s="1160"/>
      <c r="N21" s="1161"/>
      <c r="O21" s="2612"/>
      <c r="P21" s="2624" t="s">
        <v>101</v>
      </c>
      <c r="Q21" s="2625"/>
      <c r="R21" s="2626"/>
      <c r="S21" s="1151"/>
      <c r="T21" s="1160"/>
      <c r="U21" s="1161"/>
      <c r="V21" s="2612"/>
      <c r="W21" s="2624" t="s">
        <v>101</v>
      </c>
      <c r="X21" s="2625"/>
      <c r="Y21" s="2626"/>
      <c r="Z21" s="1151"/>
      <c r="AA21" s="1160"/>
      <c r="AB21" s="1161"/>
      <c r="AC21" s="2612"/>
      <c r="AD21" s="2624" t="s">
        <v>101</v>
      </c>
      <c r="AE21" s="2625"/>
      <c r="AF21" s="2626"/>
      <c r="AG21" s="1151"/>
      <c r="AH21" s="1173"/>
    </row>
    <row r="22" spans="2:34" ht="30" customHeight="1" thickBot="1">
      <c r="B22" s="1138"/>
      <c r="C22" s="1138"/>
      <c r="D22" s="1138"/>
      <c r="E22" s="1138"/>
      <c r="F22" s="1164"/>
      <c r="G22" s="1142"/>
      <c r="H22" s="2612"/>
      <c r="I22" s="2629" t="s">
        <v>1442</v>
      </c>
      <c r="J22" s="2630"/>
      <c r="K22" s="2631"/>
      <c r="L22" s="1152"/>
      <c r="M22" s="1165"/>
      <c r="N22" s="1166"/>
      <c r="O22" s="2618"/>
      <c r="P22" s="2629" t="s">
        <v>1442</v>
      </c>
      <c r="Q22" s="2630"/>
      <c r="R22" s="2631"/>
      <c r="S22" s="1152"/>
      <c r="T22" s="1165"/>
      <c r="U22" s="1166"/>
      <c r="V22" s="2612"/>
      <c r="W22" s="2629" t="s">
        <v>1442</v>
      </c>
      <c r="X22" s="2630"/>
      <c r="Y22" s="2631"/>
      <c r="Z22" s="1152"/>
      <c r="AA22" s="1165"/>
      <c r="AB22" s="1166"/>
      <c r="AC22" s="2612"/>
      <c r="AD22" s="2629" t="s">
        <v>1442</v>
      </c>
      <c r="AE22" s="2630"/>
      <c r="AF22" s="2631"/>
      <c r="AG22" s="1152"/>
      <c r="AH22" s="1173"/>
    </row>
    <row r="23" spans="2:34" ht="30" customHeight="1" thickTop="1">
      <c r="B23" s="1138"/>
      <c r="C23" s="1138"/>
      <c r="D23" s="1138"/>
      <c r="E23" s="1138"/>
      <c r="F23" s="1138"/>
      <c r="G23" s="1142"/>
      <c r="H23" s="2613"/>
      <c r="I23" s="2632" t="s">
        <v>1443</v>
      </c>
      <c r="J23" s="2633"/>
      <c r="K23" s="2634"/>
      <c r="L23" s="1259"/>
      <c r="M23" s="1157"/>
      <c r="N23" s="1158"/>
      <c r="O23" s="2619"/>
      <c r="P23" s="2632" t="s">
        <v>1443</v>
      </c>
      <c r="Q23" s="2633"/>
      <c r="R23" s="2634"/>
      <c r="S23" s="1259"/>
      <c r="T23" s="1157"/>
      <c r="U23" s="1158"/>
      <c r="V23" s="2613"/>
      <c r="W23" s="2632" t="s">
        <v>1443</v>
      </c>
      <c r="X23" s="2633"/>
      <c r="Y23" s="2634"/>
      <c r="Z23" s="1259"/>
      <c r="AA23" s="1157"/>
      <c r="AB23" s="1158"/>
      <c r="AC23" s="2613"/>
      <c r="AD23" s="2632" t="s">
        <v>1443</v>
      </c>
      <c r="AE23" s="2633"/>
      <c r="AF23" s="2634"/>
      <c r="AG23" s="1259"/>
      <c r="AH23" s="1173"/>
    </row>
    <row r="24" spans="2:34" ht="30" customHeight="1">
      <c r="B24" s="1138"/>
      <c r="C24" s="1138"/>
      <c r="D24" s="1138"/>
      <c r="E24" s="1138"/>
      <c r="F24" s="1167"/>
      <c r="G24" s="1142"/>
      <c r="H24" s="2613"/>
      <c r="I24" s="2635" t="s">
        <v>368</v>
      </c>
      <c r="J24" s="2625"/>
      <c r="K24" s="2626"/>
      <c r="L24" s="1159"/>
      <c r="M24" s="1160"/>
      <c r="N24" s="1161"/>
      <c r="O24" s="2613"/>
      <c r="P24" s="2635" t="s">
        <v>368</v>
      </c>
      <c r="Q24" s="2625"/>
      <c r="R24" s="2626"/>
      <c r="S24" s="1159"/>
      <c r="T24" s="1160"/>
      <c r="U24" s="1161"/>
      <c r="V24" s="2613"/>
      <c r="W24" s="2635" t="s">
        <v>368</v>
      </c>
      <c r="X24" s="2625"/>
      <c r="Y24" s="2626"/>
      <c r="Z24" s="1159"/>
      <c r="AA24" s="1160"/>
      <c r="AB24" s="1161"/>
      <c r="AC24" s="2613"/>
      <c r="AD24" s="2635" t="s">
        <v>368</v>
      </c>
      <c r="AE24" s="2625"/>
      <c r="AF24" s="2626"/>
      <c r="AG24" s="1159"/>
      <c r="AH24" s="1173"/>
    </row>
    <row r="25" spans="2:34" ht="30" customHeight="1">
      <c r="E25" s="1138"/>
      <c r="F25" s="1164"/>
      <c r="G25" s="1142"/>
      <c r="H25" s="2613"/>
      <c r="I25" s="2636" t="s">
        <v>1444</v>
      </c>
      <c r="J25" s="2637"/>
      <c r="K25" s="2638"/>
      <c r="L25" s="1159"/>
      <c r="M25" s="1160"/>
      <c r="N25" s="1161"/>
      <c r="O25" s="2613"/>
      <c r="P25" s="2636" t="s">
        <v>1444</v>
      </c>
      <c r="Q25" s="2637"/>
      <c r="R25" s="2638"/>
      <c r="S25" s="1159"/>
      <c r="T25" s="1160"/>
      <c r="U25" s="1161"/>
      <c r="V25" s="2613"/>
      <c r="W25" s="2636" t="s">
        <v>1444</v>
      </c>
      <c r="X25" s="2637"/>
      <c r="Y25" s="2638"/>
      <c r="Z25" s="1159"/>
      <c r="AA25" s="1160"/>
      <c r="AB25" s="1161"/>
      <c r="AC25" s="2613"/>
      <c r="AD25" s="2636" t="s">
        <v>1444</v>
      </c>
      <c r="AE25" s="2637"/>
      <c r="AF25" s="2638"/>
      <c r="AG25" s="1159"/>
      <c r="AH25" s="1173"/>
    </row>
    <row r="26" spans="2:34" ht="30" customHeight="1">
      <c r="E26" s="1138"/>
      <c r="F26" s="1138"/>
      <c r="G26" s="1142"/>
      <c r="H26" s="2614"/>
      <c r="I26" s="1162"/>
      <c r="J26" s="2639" t="s">
        <v>1499</v>
      </c>
      <c r="K26" s="2640"/>
      <c r="L26" s="1159"/>
      <c r="M26" s="1160"/>
      <c r="N26" s="1161"/>
      <c r="O26" s="2614"/>
      <c r="P26" s="1162"/>
      <c r="Q26" s="2639" t="s">
        <v>1499</v>
      </c>
      <c r="R26" s="2640"/>
      <c r="S26" s="1159"/>
      <c r="T26" s="1160"/>
      <c r="U26" s="1161"/>
      <c r="V26" s="2614"/>
      <c r="W26" s="1162"/>
      <c r="X26" s="2639" t="s">
        <v>1499</v>
      </c>
      <c r="Y26" s="2640"/>
      <c r="Z26" s="1159"/>
      <c r="AA26" s="1160"/>
      <c r="AB26" s="1161"/>
      <c r="AC26" s="2614"/>
      <c r="AD26" s="1162"/>
      <c r="AE26" s="2639" t="s">
        <v>1499</v>
      </c>
      <c r="AF26" s="2640"/>
      <c r="AG26" s="1159"/>
      <c r="AH26" s="1173"/>
    </row>
    <row r="27" spans="2:34" ht="30" customHeight="1">
      <c r="E27" s="1138"/>
      <c r="F27" s="1138"/>
      <c r="G27" s="1142"/>
      <c r="H27" s="1248" t="s">
        <v>533</v>
      </c>
      <c r="I27" s="1247"/>
      <c r="J27" s="2645" t="s">
        <v>1446</v>
      </c>
      <c r="K27" s="2646"/>
      <c r="L27" s="2647"/>
      <c r="M27" s="1163"/>
      <c r="N27" s="1161"/>
      <c r="O27" s="1248" t="s">
        <v>533</v>
      </c>
      <c r="P27" s="1247"/>
      <c r="Q27" s="2645" t="s">
        <v>1446</v>
      </c>
      <c r="R27" s="2646"/>
      <c r="S27" s="2647"/>
      <c r="T27" s="1163"/>
      <c r="U27" s="1161"/>
      <c r="V27" s="1248" t="s">
        <v>533</v>
      </c>
      <c r="W27" s="1247"/>
      <c r="X27" s="2645" t="s">
        <v>1446</v>
      </c>
      <c r="Y27" s="2646"/>
      <c r="Z27" s="2647"/>
      <c r="AA27" s="1163"/>
      <c r="AB27" s="1161"/>
      <c r="AC27" s="1248" t="s">
        <v>533</v>
      </c>
      <c r="AD27" s="1247"/>
      <c r="AE27" s="2645" t="s">
        <v>1446</v>
      </c>
      <c r="AF27" s="2646"/>
      <c r="AG27" s="2647"/>
      <c r="AH27" s="1173"/>
    </row>
    <row r="28" spans="2:34" ht="30" customHeight="1">
      <c r="E28" s="1138"/>
      <c r="F28" s="1138"/>
      <c r="G28" s="1142"/>
      <c r="H28" s="1142"/>
      <c r="I28" s="1142"/>
      <c r="J28" s="1142"/>
      <c r="K28" s="1142"/>
      <c r="L28" s="1142"/>
      <c r="M28" s="1160"/>
      <c r="N28" s="1161"/>
      <c r="O28" s="1142"/>
      <c r="P28" s="1142"/>
      <c r="Q28" s="1142"/>
      <c r="R28" s="1142"/>
      <c r="S28" s="1142"/>
      <c r="T28" s="1160"/>
      <c r="U28" s="1161"/>
      <c r="V28" s="1142"/>
      <c r="W28" s="1142"/>
      <c r="X28" s="1142"/>
      <c r="Y28" s="1142"/>
      <c r="Z28" s="1142"/>
      <c r="AA28" s="1160"/>
      <c r="AB28" s="1161"/>
      <c r="AC28" s="1142"/>
      <c r="AD28" s="1142"/>
      <c r="AE28" s="1142"/>
      <c r="AF28" s="1142"/>
      <c r="AG28" s="1142"/>
      <c r="AH28" s="1173"/>
    </row>
    <row r="29" spans="2:34" ht="30" customHeight="1" thickBot="1">
      <c r="E29" s="1138"/>
      <c r="F29" s="1138"/>
      <c r="G29" s="1142"/>
      <c r="H29" s="2611" t="s">
        <v>1440</v>
      </c>
      <c r="I29" s="2615" t="s">
        <v>100</v>
      </c>
      <c r="J29" s="2616"/>
      <c r="K29" s="2617"/>
      <c r="L29" s="1146"/>
      <c r="M29" s="1160"/>
      <c r="N29" s="1161"/>
      <c r="O29" s="2611" t="s">
        <v>1440</v>
      </c>
      <c r="P29" s="2615" t="s">
        <v>100</v>
      </c>
      <c r="Q29" s="2616"/>
      <c r="R29" s="2617"/>
      <c r="S29" s="1146"/>
      <c r="T29" s="1160"/>
      <c r="U29" s="1161"/>
      <c r="V29" s="2611" t="s">
        <v>1440</v>
      </c>
      <c r="W29" s="2615" t="s">
        <v>100</v>
      </c>
      <c r="X29" s="2616"/>
      <c r="Y29" s="2617"/>
      <c r="Z29" s="1146"/>
      <c r="AA29" s="1160"/>
      <c r="AB29" s="1161"/>
      <c r="AC29" s="2611" t="s">
        <v>1440</v>
      </c>
      <c r="AD29" s="2615" t="s">
        <v>100</v>
      </c>
      <c r="AE29" s="2616"/>
      <c r="AF29" s="2617"/>
      <c r="AG29" s="1146"/>
      <c r="AH29" s="1173"/>
    </row>
    <row r="30" spans="2:34" ht="30" customHeight="1" thickTop="1">
      <c r="E30" s="1138"/>
      <c r="F30" s="1138"/>
      <c r="G30" s="1142"/>
      <c r="H30" s="2612"/>
      <c r="I30" s="2620" t="s">
        <v>295</v>
      </c>
      <c r="J30" s="2621"/>
      <c r="K30" s="2622"/>
      <c r="L30" s="1150"/>
      <c r="M30" s="1160"/>
      <c r="N30" s="1161"/>
      <c r="O30" s="2612"/>
      <c r="P30" s="2620" t="s">
        <v>295</v>
      </c>
      <c r="Q30" s="2621"/>
      <c r="R30" s="2622"/>
      <c r="S30" s="1150"/>
      <c r="T30" s="1160"/>
      <c r="U30" s="1161"/>
      <c r="V30" s="2612"/>
      <c r="W30" s="2620" t="s">
        <v>295</v>
      </c>
      <c r="X30" s="2621"/>
      <c r="Y30" s="2622"/>
      <c r="Z30" s="1150"/>
      <c r="AA30" s="1160"/>
      <c r="AB30" s="1161"/>
      <c r="AC30" s="2612"/>
      <c r="AD30" s="2620" t="s">
        <v>295</v>
      </c>
      <c r="AE30" s="2621"/>
      <c r="AF30" s="2622"/>
      <c r="AG30" s="1150"/>
      <c r="AH30" s="1173"/>
    </row>
    <row r="31" spans="2:34" ht="30" customHeight="1">
      <c r="E31" s="1138"/>
      <c r="F31" s="1138"/>
      <c r="G31" s="1142"/>
      <c r="H31" s="2612"/>
      <c r="I31" s="2624" t="s">
        <v>101</v>
      </c>
      <c r="J31" s="2625"/>
      <c r="K31" s="2626"/>
      <c r="L31" s="1151"/>
      <c r="M31" s="1160"/>
      <c r="N31" s="1161"/>
      <c r="O31" s="2612"/>
      <c r="P31" s="2624" t="s">
        <v>101</v>
      </c>
      <c r="Q31" s="2625"/>
      <c r="R31" s="2626"/>
      <c r="S31" s="1151"/>
      <c r="T31" s="1160"/>
      <c r="U31" s="1161"/>
      <c r="V31" s="2612"/>
      <c r="W31" s="2624" t="s">
        <v>101</v>
      </c>
      <c r="X31" s="2625"/>
      <c r="Y31" s="2626"/>
      <c r="Z31" s="1151"/>
      <c r="AA31" s="1160"/>
      <c r="AB31" s="1161"/>
      <c r="AC31" s="2612"/>
      <c r="AD31" s="2624" t="s">
        <v>101</v>
      </c>
      <c r="AE31" s="2625"/>
      <c r="AF31" s="2626"/>
      <c r="AG31" s="1151"/>
      <c r="AH31" s="1173"/>
    </row>
    <row r="32" spans="2:34" ht="30" customHeight="1" thickBot="1">
      <c r="E32" s="1138"/>
      <c r="F32" s="1138"/>
      <c r="G32" s="1142"/>
      <c r="H32" s="2612"/>
      <c r="I32" s="2629" t="s">
        <v>1442</v>
      </c>
      <c r="J32" s="2630"/>
      <c r="K32" s="2631"/>
      <c r="L32" s="1152"/>
      <c r="M32" s="1165"/>
      <c r="N32" s="1166"/>
      <c r="O32" s="2618"/>
      <c r="P32" s="2629" t="s">
        <v>1442</v>
      </c>
      <c r="Q32" s="2630"/>
      <c r="R32" s="2631"/>
      <c r="S32" s="1152"/>
      <c r="T32" s="1165"/>
      <c r="U32" s="1166"/>
      <c r="V32" s="2612"/>
      <c r="W32" s="2629" t="s">
        <v>1442</v>
      </c>
      <c r="X32" s="2630"/>
      <c r="Y32" s="2631"/>
      <c r="Z32" s="1152"/>
      <c r="AA32" s="1165"/>
      <c r="AB32" s="1166"/>
      <c r="AC32" s="2612"/>
      <c r="AD32" s="2629" t="s">
        <v>1442</v>
      </c>
      <c r="AE32" s="2630"/>
      <c r="AF32" s="2631"/>
      <c r="AG32" s="1152"/>
      <c r="AH32" s="1173"/>
    </row>
    <row r="33" spans="1:52" ht="30" customHeight="1" thickTop="1">
      <c r="E33" s="1138"/>
      <c r="F33" s="1138"/>
      <c r="G33" s="1142"/>
      <c r="H33" s="2613"/>
      <c r="I33" s="2632" t="s">
        <v>1443</v>
      </c>
      <c r="J33" s="2633"/>
      <c r="K33" s="2634"/>
      <c r="L33" s="1259"/>
      <c r="M33" s="1168"/>
      <c r="N33" s="1169"/>
      <c r="O33" s="2619"/>
      <c r="P33" s="2632" t="s">
        <v>1443</v>
      </c>
      <c r="Q33" s="2633"/>
      <c r="R33" s="2634"/>
      <c r="S33" s="1259"/>
      <c r="T33" s="1168"/>
      <c r="U33" s="1169"/>
      <c r="V33" s="2613"/>
      <c r="W33" s="2632" t="s">
        <v>1443</v>
      </c>
      <c r="X33" s="2633"/>
      <c r="Y33" s="2634"/>
      <c r="Z33" s="1259"/>
      <c r="AA33" s="1168"/>
      <c r="AB33" s="1169"/>
      <c r="AC33" s="2613"/>
      <c r="AD33" s="2632" t="s">
        <v>1443</v>
      </c>
      <c r="AE33" s="2633"/>
      <c r="AF33" s="2634"/>
      <c r="AG33" s="1259"/>
      <c r="AH33" s="1173"/>
    </row>
    <row r="34" spans="1:52" ht="30" customHeight="1">
      <c r="G34" s="1142"/>
      <c r="H34" s="2613"/>
      <c r="I34" s="2635" t="s">
        <v>368</v>
      </c>
      <c r="J34" s="2625"/>
      <c r="K34" s="2626"/>
      <c r="L34" s="1159"/>
      <c r="M34" s="1147"/>
      <c r="N34" s="1148"/>
      <c r="O34" s="2613"/>
      <c r="P34" s="2635" t="s">
        <v>368</v>
      </c>
      <c r="Q34" s="2625"/>
      <c r="R34" s="2626"/>
      <c r="S34" s="1159"/>
      <c r="T34" s="1147"/>
      <c r="U34" s="1142"/>
      <c r="V34" s="2613"/>
      <c r="W34" s="2635" t="s">
        <v>368</v>
      </c>
      <c r="X34" s="2625"/>
      <c r="Y34" s="2626"/>
      <c r="Z34" s="1159"/>
      <c r="AA34" s="1147"/>
      <c r="AB34" s="1142"/>
      <c r="AC34" s="2613"/>
      <c r="AD34" s="2635" t="s">
        <v>368</v>
      </c>
      <c r="AE34" s="2625"/>
      <c r="AF34" s="2626"/>
      <c r="AG34" s="1159"/>
      <c r="AH34" s="1173"/>
    </row>
    <row r="35" spans="1:52" ht="30" customHeight="1">
      <c r="G35" s="1142"/>
      <c r="H35" s="2613"/>
      <c r="I35" s="2636" t="s">
        <v>1444</v>
      </c>
      <c r="J35" s="2637"/>
      <c r="K35" s="2638"/>
      <c r="L35" s="1159"/>
      <c r="M35" s="1147"/>
      <c r="N35" s="1148"/>
      <c r="O35" s="2613"/>
      <c r="P35" s="2636" t="s">
        <v>1444</v>
      </c>
      <c r="Q35" s="2637"/>
      <c r="R35" s="2638"/>
      <c r="S35" s="1159"/>
      <c r="T35" s="1147"/>
      <c r="U35" s="1142"/>
      <c r="V35" s="2613"/>
      <c r="W35" s="2636" t="s">
        <v>1444</v>
      </c>
      <c r="X35" s="2637"/>
      <c r="Y35" s="2638"/>
      <c r="Z35" s="1159"/>
      <c r="AA35" s="1147"/>
      <c r="AB35" s="1142"/>
      <c r="AC35" s="2613"/>
      <c r="AD35" s="2636" t="s">
        <v>1444</v>
      </c>
      <c r="AE35" s="2637"/>
      <c r="AF35" s="2638"/>
      <c r="AG35" s="1159"/>
      <c r="AH35" s="1173"/>
    </row>
    <row r="36" spans="1:52" ht="30" customHeight="1">
      <c r="G36" s="1142"/>
      <c r="H36" s="2614"/>
      <c r="I36" s="1162"/>
      <c r="J36" s="2639" t="s">
        <v>1499</v>
      </c>
      <c r="K36" s="2640"/>
      <c r="L36" s="1159"/>
      <c r="M36" s="1147"/>
      <c r="N36" s="1148"/>
      <c r="O36" s="2614"/>
      <c r="P36" s="1162"/>
      <c r="Q36" s="2639" t="s">
        <v>1499</v>
      </c>
      <c r="R36" s="2640"/>
      <c r="S36" s="1159"/>
      <c r="T36" s="1147"/>
      <c r="U36" s="1142"/>
      <c r="V36" s="2614"/>
      <c r="W36" s="1162"/>
      <c r="X36" s="2639" t="s">
        <v>1499</v>
      </c>
      <c r="Y36" s="2640"/>
      <c r="Z36" s="1159"/>
      <c r="AA36" s="1147"/>
      <c r="AB36" s="1142"/>
      <c r="AC36" s="2614"/>
      <c r="AD36" s="1162"/>
      <c r="AE36" s="2639" t="s">
        <v>1499</v>
      </c>
      <c r="AF36" s="2640"/>
      <c r="AG36" s="1159"/>
      <c r="AH36" s="1173"/>
    </row>
    <row r="37" spans="1:52" ht="30" customHeight="1">
      <c r="G37" s="1142"/>
      <c r="H37" s="1248" t="s">
        <v>533</v>
      </c>
      <c r="I37" s="1247"/>
      <c r="J37" s="2645" t="s">
        <v>1446</v>
      </c>
      <c r="K37" s="2646"/>
      <c r="L37" s="2647"/>
      <c r="M37" s="1170"/>
      <c r="N37" s="1148"/>
      <c r="O37" s="1248" t="s">
        <v>533</v>
      </c>
      <c r="P37" s="1247"/>
      <c r="Q37" s="2645" t="s">
        <v>1446</v>
      </c>
      <c r="R37" s="2646"/>
      <c r="S37" s="2647"/>
      <c r="T37" s="1170"/>
      <c r="U37" s="1142"/>
      <c r="V37" s="1248" t="s">
        <v>533</v>
      </c>
      <c r="W37" s="1247"/>
      <c r="X37" s="2645" t="s">
        <v>1446</v>
      </c>
      <c r="Y37" s="2646"/>
      <c r="Z37" s="2647"/>
      <c r="AA37" s="1170"/>
      <c r="AB37" s="1142"/>
      <c r="AC37" s="1248" t="s">
        <v>533</v>
      </c>
      <c r="AD37" s="1247"/>
      <c r="AE37" s="2645" t="s">
        <v>1446</v>
      </c>
      <c r="AF37" s="2646"/>
      <c r="AG37" s="2647"/>
      <c r="AH37" s="1173"/>
    </row>
    <row r="38" spans="1:52" ht="30" customHeight="1">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H38" s="1173"/>
    </row>
    <row r="39" spans="1:52" ht="30" customHeight="1">
      <c r="G39" s="1142"/>
      <c r="H39" s="1142"/>
      <c r="I39" s="2648" t="s">
        <v>1393</v>
      </c>
      <c r="J39" s="2649"/>
      <c r="K39" s="2649"/>
      <c r="L39" s="2649"/>
      <c r="M39" s="2649"/>
      <c r="N39" s="2649"/>
      <c r="O39" s="2649"/>
      <c r="P39" s="2649"/>
      <c r="Q39" s="2649"/>
      <c r="R39" s="2649"/>
      <c r="S39" s="2649"/>
      <c r="T39" s="2649"/>
      <c r="U39" s="2649"/>
      <c r="V39" s="2649"/>
      <c r="W39" s="2649"/>
      <c r="X39" s="2649"/>
      <c r="Y39" s="2649"/>
      <c r="Z39" s="2649"/>
      <c r="AA39" s="2649"/>
      <c r="AB39" s="2649"/>
      <c r="AC39" s="2649"/>
      <c r="AD39" s="2649"/>
      <c r="AE39" s="2649"/>
      <c r="AF39" s="2649"/>
      <c r="AG39" s="2649"/>
      <c r="AH39" s="2649"/>
      <c r="AI39" s="2649"/>
      <c r="AJ39" s="2649"/>
      <c r="AK39" s="2649"/>
      <c r="AL39" s="2649"/>
      <c r="AM39" s="2649"/>
      <c r="AN39" s="2649"/>
      <c r="AO39" s="2649"/>
      <c r="AP39" s="2649"/>
      <c r="AQ39" s="2649"/>
      <c r="AR39" s="2649"/>
      <c r="AS39" s="2649"/>
      <c r="AT39" s="2649"/>
      <c r="AU39" s="2649"/>
      <c r="AV39" s="2649"/>
      <c r="AW39" s="2649"/>
      <c r="AX39" s="2649"/>
      <c r="AY39" s="2649"/>
      <c r="AZ39" s="2649"/>
    </row>
    <row r="40" spans="1:52" ht="30" customHeight="1">
      <c r="G40" s="1142"/>
      <c r="H40" s="1143"/>
      <c r="I40" s="2648" t="s">
        <v>1449</v>
      </c>
      <c r="J40" s="2649"/>
      <c r="K40" s="2649"/>
      <c r="L40" s="2649"/>
      <c r="M40" s="2649"/>
      <c r="N40" s="2649"/>
      <c r="O40" s="2649"/>
      <c r="P40" s="2649"/>
      <c r="Q40" s="2649"/>
      <c r="R40" s="2649"/>
      <c r="S40" s="2649"/>
      <c r="T40" s="2649"/>
      <c r="U40" s="2649"/>
      <c r="V40" s="2649"/>
      <c r="W40" s="2649"/>
      <c r="X40" s="2649"/>
      <c r="Y40" s="2649"/>
      <c r="Z40" s="2649"/>
      <c r="AA40" s="2649"/>
      <c r="AB40" s="2649"/>
      <c r="AC40" s="2649"/>
      <c r="AD40" s="2649"/>
      <c r="AE40" s="2649"/>
      <c r="AF40" s="2649"/>
      <c r="AG40" s="2649"/>
      <c r="AH40" s="2649"/>
      <c r="AI40" s="2649"/>
      <c r="AJ40" s="2649"/>
      <c r="AK40" s="2649"/>
      <c r="AL40" s="2649"/>
      <c r="AM40" s="2649"/>
      <c r="AN40" s="2649"/>
      <c r="AO40" s="2649"/>
      <c r="AP40" s="2649"/>
      <c r="AQ40" s="2649"/>
      <c r="AR40" s="2649"/>
      <c r="AS40" s="2649"/>
      <c r="AT40" s="2649"/>
      <c r="AU40" s="2649"/>
      <c r="AV40" s="2649"/>
      <c r="AW40" s="2649"/>
      <c r="AX40" s="2649"/>
      <c r="AY40" s="2649"/>
      <c r="AZ40" s="2649"/>
    </row>
    <row r="41" spans="1:52" ht="30" customHeight="1">
      <c r="G41" s="1143"/>
      <c r="H41" s="1143"/>
      <c r="I41" s="1171"/>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73"/>
    </row>
    <row r="42" spans="1:52" s="1172" customFormat="1" ht="30" customHeight="1">
      <c r="A42" s="1131"/>
      <c r="G42" s="1173"/>
      <c r="H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row>
    <row r="43" spans="1:52" s="1172" customFormat="1" ht="32.1" customHeight="1">
      <c r="A43" s="1131"/>
      <c r="G43" s="1173"/>
      <c r="H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3"/>
    </row>
    <row r="44" spans="1:52" s="1172" customFormat="1" ht="20.100000000000001" customHeight="1">
      <c r="A44" s="1131"/>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3"/>
      <c r="AH44" s="1173"/>
    </row>
    <row r="45" spans="1:52" s="1172" customFormat="1">
      <c r="A45" s="1131"/>
      <c r="G45" s="1173"/>
      <c r="N45" s="1173"/>
      <c r="AH45" s="1173"/>
    </row>
    <row r="46" spans="1:52" s="1172" customFormat="1">
      <c r="A46" s="1131"/>
      <c r="G46" s="1173"/>
      <c r="AH46" s="1173"/>
    </row>
    <row r="47" spans="1:52" s="1172" customFormat="1">
      <c r="A47" s="1131"/>
      <c r="G47" s="1173"/>
      <c r="AH47" s="1173"/>
    </row>
    <row r="48" spans="1:52" s="1172" customFormat="1">
      <c r="A48" s="1131"/>
      <c r="G48" s="1173"/>
      <c r="AH48" s="1173"/>
    </row>
    <row r="49" spans="1:1" s="1172" customFormat="1">
      <c r="A49" s="1131"/>
    </row>
    <row r="50" spans="1:1" s="1172" customFormat="1">
      <c r="A50" s="1131"/>
    </row>
    <row r="51" spans="1:1" s="1172" customFormat="1">
      <c r="A51" s="1131"/>
    </row>
    <row r="52" spans="1:1" s="1172" customFormat="1">
      <c r="A52" s="1131"/>
    </row>
    <row r="53" spans="1:1" s="1172" customFormat="1">
      <c r="A53" s="1131"/>
    </row>
    <row r="54" spans="1:1" s="1172" customFormat="1">
      <c r="A54" s="1131"/>
    </row>
    <row r="55" spans="1:1" s="1172" customFormat="1">
      <c r="A55" s="1131"/>
    </row>
    <row r="56" spans="1:1" s="1172" customFormat="1">
      <c r="A56" s="1131"/>
    </row>
    <row r="57" spans="1:1" s="1172" customFormat="1">
      <c r="A57" s="1131"/>
    </row>
    <row r="58" spans="1:1" s="1172" customFormat="1">
      <c r="A58" s="1131"/>
    </row>
    <row r="59" spans="1:1" s="1172" customFormat="1">
      <c r="A59" s="1131"/>
    </row>
    <row r="60" spans="1:1" s="1172" customFormat="1">
      <c r="A60" s="1131"/>
    </row>
    <row r="61" spans="1:1" s="1172" customFormat="1">
      <c r="A61" s="1131"/>
    </row>
    <row r="62" spans="1:1" s="1172" customFormat="1">
      <c r="A62" s="1133"/>
    </row>
    <row r="63" spans="1:1" s="1172" customFormat="1">
      <c r="A63" s="1133"/>
    </row>
    <row r="64" spans="1:1" s="1172" customFormat="1">
      <c r="A64" s="1133"/>
    </row>
    <row r="65" spans="1:1" s="1172" customFormat="1">
      <c r="A65" s="1133"/>
    </row>
    <row r="66" spans="1:1" s="1172" customFormat="1">
      <c r="A66" s="1133"/>
    </row>
    <row r="67" spans="1:1" s="1172" customFormat="1">
      <c r="A67" s="1133"/>
    </row>
    <row r="68" spans="1:1" s="1172" customFormat="1">
      <c r="A68" s="1133"/>
    </row>
    <row r="69" spans="1:1" s="1172" customFormat="1">
      <c r="A69" s="1133"/>
    </row>
    <row r="70" spans="1:1" s="1172" customFormat="1">
      <c r="A70" s="1133"/>
    </row>
    <row r="71" spans="1:1" s="1172" customFormat="1">
      <c r="A71" s="1133"/>
    </row>
    <row r="72" spans="1:1" s="1172" customFormat="1">
      <c r="A72" s="1133"/>
    </row>
    <row r="73" spans="1:1" s="1172" customFormat="1">
      <c r="A73" s="1133"/>
    </row>
    <row r="74" spans="1:1" s="1172" customFormat="1">
      <c r="A74" s="1133"/>
    </row>
    <row r="75" spans="1:1" s="1172" customFormat="1">
      <c r="A75" s="1133"/>
    </row>
    <row r="76" spans="1:1" s="1172" customFormat="1">
      <c r="A76" s="1133"/>
    </row>
    <row r="77" spans="1:1" s="1172" customFormat="1">
      <c r="A77" s="1133"/>
    </row>
    <row r="78" spans="1:1" s="1172" customFormat="1">
      <c r="A78" s="1133"/>
    </row>
    <row r="79" spans="1:1" s="1172" customFormat="1">
      <c r="A79" s="1133"/>
    </row>
    <row r="80" spans="1:1" s="1172" customFormat="1">
      <c r="A80" s="1133"/>
    </row>
    <row r="81" spans="1:1" s="1172" customFormat="1">
      <c r="A81" s="1133"/>
    </row>
    <row r="82" spans="1:1" s="1172" customFormat="1">
      <c r="A82" s="1133"/>
    </row>
    <row r="83" spans="1:1" s="1172" customFormat="1">
      <c r="A83" s="1133"/>
    </row>
    <row r="84" spans="1:1" s="1172" customFormat="1">
      <c r="A84" s="1133"/>
    </row>
    <row r="85" spans="1:1" s="1172" customFormat="1">
      <c r="A85" s="1133"/>
    </row>
    <row r="86" spans="1:1" s="1172" customFormat="1">
      <c r="A86" s="1133"/>
    </row>
    <row r="87" spans="1:1" s="1172" customFormat="1">
      <c r="A87" s="1133"/>
    </row>
    <row r="88" spans="1:1" s="1172" customFormat="1">
      <c r="A88" s="1133"/>
    </row>
    <row r="89" spans="1:1" s="1172" customFormat="1">
      <c r="A89" s="1133"/>
    </row>
    <row r="90" spans="1:1" s="1172" customFormat="1">
      <c r="A90" s="1133"/>
    </row>
    <row r="91" spans="1:1">
      <c r="A91" s="1133"/>
    </row>
    <row r="92" spans="1:1">
      <c r="A92" s="1133"/>
    </row>
    <row r="93" spans="1:1">
      <c r="A93" s="1133"/>
    </row>
    <row r="94" spans="1:1">
      <c r="A94" s="1133"/>
    </row>
    <row r="95" spans="1:1">
      <c r="A95" s="1133"/>
    </row>
    <row r="96" spans="1:1">
      <c r="A96" s="1133"/>
    </row>
    <row r="97" spans="1:1">
      <c r="A97" s="1133"/>
    </row>
    <row r="98" spans="1:1">
      <c r="A98" s="1133"/>
    </row>
    <row r="99" spans="1:1">
      <c r="A99" s="1133"/>
    </row>
    <row r="100" spans="1:1">
      <c r="A100" s="1133"/>
    </row>
    <row r="101" spans="1:1">
      <c r="A101" s="1133"/>
    </row>
    <row r="102" spans="1:1">
      <c r="A102" s="1133"/>
    </row>
    <row r="103" spans="1:1">
      <c r="A103" s="1133"/>
    </row>
    <row r="104" spans="1:1">
      <c r="A104" s="1133"/>
    </row>
    <row r="105" spans="1:1">
      <c r="A105" s="1131"/>
    </row>
    <row r="106" spans="1:1">
      <c r="A106" s="1131"/>
    </row>
    <row r="107" spans="1:1">
      <c r="A107" s="1131"/>
    </row>
    <row r="108" spans="1:1">
      <c r="A108" s="1131"/>
    </row>
    <row r="109" spans="1:1">
      <c r="A109" s="1131"/>
    </row>
    <row r="110" spans="1:1">
      <c r="A110" s="1131"/>
    </row>
    <row r="111" spans="1:1">
      <c r="A111" s="1131"/>
    </row>
    <row r="112" spans="1:1">
      <c r="A112" s="1131"/>
    </row>
    <row r="113" spans="1:1">
      <c r="A113" s="1131"/>
    </row>
    <row r="114" spans="1:1">
      <c r="A114" s="1131"/>
    </row>
    <row r="115" spans="1:1">
      <c r="A115" s="1131"/>
    </row>
    <row r="116" spans="1:1">
      <c r="A116" s="1131"/>
    </row>
    <row r="117" spans="1:1">
      <c r="A117" s="1131"/>
    </row>
    <row r="118" spans="1:1">
      <c r="A118" s="1131"/>
    </row>
    <row r="119" spans="1:1">
      <c r="A119" s="1131"/>
    </row>
    <row r="120" spans="1:1">
      <c r="A120" s="1131"/>
    </row>
    <row r="121" spans="1:1">
      <c r="A121" s="1131"/>
    </row>
    <row r="122" spans="1:1">
      <c r="A122" s="1131"/>
    </row>
    <row r="123" spans="1:1">
      <c r="A123" s="1131"/>
    </row>
    <row r="124" spans="1:1">
      <c r="A124" s="1131"/>
    </row>
    <row r="125" spans="1:1">
      <c r="A125" s="1131"/>
    </row>
  </sheetData>
  <mergeCells count="144">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AD35:AF35"/>
    <mergeCell ref="J26:K26"/>
    <mergeCell ref="Q26:R26"/>
    <mergeCell ref="X26:Y26"/>
    <mergeCell ref="AE26:AF26"/>
    <mergeCell ref="J27:L27"/>
    <mergeCell ref="Q27:S27"/>
    <mergeCell ref="X27:Z27"/>
    <mergeCell ref="AE27:AG27"/>
    <mergeCell ref="AD30:AF30"/>
    <mergeCell ref="AD31:AF31"/>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23:AF23"/>
    <mergeCell ref="I24:K24"/>
    <mergeCell ref="P24:R24"/>
    <mergeCell ref="W24:Y24"/>
    <mergeCell ref="AD24:AF24"/>
    <mergeCell ref="I25:K25"/>
    <mergeCell ref="P25:R25"/>
    <mergeCell ref="W25:Y25"/>
    <mergeCell ref="AD25:AF25"/>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L7:O7"/>
    <mergeCell ref="J6:K6"/>
    <mergeCell ref="L6:O6"/>
    <mergeCell ref="G4:U4"/>
    <mergeCell ref="B6:C6"/>
    <mergeCell ref="D6:F6"/>
    <mergeCell ref="H6:I7"/>
    <mergeCell ref="B7:C7"/>
    <mergeCell ref="D7:F7"/>
    <mergeCell ref="J7:K7"/>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C81"/>
  <sheetViews>
    <sheetView zoomScaleNormal="100" zoomScaleSheetLayoutView="100" workbookViewId="0">
      <selection sqref="A1:A3"/>
    </sheetView>
  </sheetViews>
  <sheetFormatPr defaultRowHeight="12"/>
  <cols>
    <col min="1" max="1" width="10.625" style="383" bestFit="1" customWidth="1"/>
    <col min="2" max="2" width="15.25" style="383" customWidth="1"/>
    <col min="3" max="3" width="8.875" style="383" customWidth="1"/>
    <col min="4" max="4" width="11" style="383" bestFit="1" customWidth="1"/>
    <col min="5" max="5" width="11" style="391" bestFit="1" customWidth="1"/>
    <col min="6" max="6" width="3.375" style="383" customWidth="1"/>
    <col min="7" max="12" width="5.625" style="383" customWidth="1"/>
    <col min="13" max="13" width="3.875" style="383" customWidth="1"/>
    <col min="14" max="16384" width="9" style="383"/>
  </cols>
  <sheetData>
    <row r="1" spans="1:29" s="374" customFormat="1" ht="13.5" customHeight="1">
      <c r="A1" s="1506" t="s">
        <v>1192</v>
      </c>
      <c r="B1" s="129"/>
      <c r="C1" s="129"/>
      <c r="D1" s="129"/>
      <c r="E1" s="129"/>
      <c r="F1" s="129"/>
      <c r="G1" s="129"/>
      <c r="H1" s="129"/>
      <c r="I1" s="129"/>
      <c r="J1" s="129"/>
      <c r="K1" s="129"/>
      <c r="L1" s="129"/>
      <c r="M1" s="129"/>
    </row>
    <row r="2" spans="1:29" s="374" customFormat="1" ht="18" customHeight="1">
      <c r="A2" s="1506"/>
      <c r="B2" s="129"/>
      <c r="C2" s="129"/>
      <c r="D2" s="381" t="s">
        <v>502</v>
      </c>
      <c r="E2" s="2687" t="s">
        <v>895</v>
      </c>
      <c r="F2" s="2688"/>
      <c r="G2" s="2688"/>
      <c r="H2" s="2689"/>
      <c r="I2" s="2687" t="s">
        <v>719</v>
      </c>
      <c r="J2" s="2689"/>
      <c r="K2" s="2687" t="s">
        <v>720</v>
      </c>
      <c r="L2" s="2689"/>
      <c r="M2" s="129"/>
      <c r="N2" s="388"/>
      <c r="O2" s="389"/>
      <c r="P2" s="389"/>
      <c r="Q2" s="389"/>
      <c r="R2" s="389"/>
      <c r="S2" s="389"/>
      <c r="T2" s="389"/>
      <c r="U2" s="389"/>
      <c r="V2" s="2691"/>
      <c r="W2" s="2692"/>
      <c r="X2" s="2692"/>
      <c r="Y2" s="2692"/>
      <c r="Z2" s="2693"/>
      <c r="AA2" s="2692"/>
      <c r="AB2" s="2692"/>
      <c r="AC2" s="2692"/>
    </row>
    <row r="3" spans="1:29" s="374" customFormat="1" ht="54" customHeight="1">
      <c r="A3" s="1506"/>
      <c r="B3" s="129"/>
      <c r="C3" s="129"/>
      <c r="D3" s="382"/>
      <c r="E3" s="2687"/>
      <c r="F3" s="2688"/>
      <c r="G3" s="2688"/>
      <c r="H3" s="2689"/>
      <c r="I3" s="2687"/>
      <c r="J3" s="2689"/>
      <c r="K3" s="2687"/>
      <c r="L3" s="2689"/>
      <c r="M3" s="129"/>
      <c r="N3" s="390"/>
      <c r="O3" s="390"/>
      <c r="P3" s="390"/>
      <c r="Q3" s="390"/>
      <c r="R3" s="390"/>
      <c r="S3" s="390"/>
      <c r="T3" s="390"/>
      <c r="U3" s="390"/>
      <c r="V3" s="2690"/>
      <c r="W3" s="2690"/>
      <c r="X3" s="2690"/>
      <c r="Y3" s="2690"/>
      <c r="Z3" s="2690"/>
      <c r="AA3" s="2690"/>
      <c r="AB3" s="2690"/>
      <c r="AC3" s="2690"/>
    </row>
    <row r="4" spans="1:29" s="374" customFormat="1" ht="18" customHeight="1">
      <c r="A4" s="373"/>
      <c r="B4" s="127"/>
      <c r="C4" s="127"/>
      <c r="D4" s="127"/>
      <c r="E4" s="127"/>
      <c r="F4" s="127"/>
      <c r="G4" s="127"/>
      <c r="H4" s="127"/>
      <c r="I4" s="127"/>
      <c r="J4" s="127"/>
      <c r="K4" s="127"/>
      <c r="L4" s="127"/>
      <c r="M4" s="127"/>
    </row>
    <row r="5" spans="1:29" ht="28.5">
      <c r="B5" s="2683" t="s">
        <v>896</v>
      </c>
      <c r="C5" s="2683"/>
      <c r="D5" s="2683"/>
      <c r="E5" s="2683"/>
      <c r="F5" s="2683"/>
      <c r="G5" s="2683"/>
      <c r="H5" s="2683"/>
      <c r="I5" s="2683"/>
      <c r="J5" s="2683"/>
      <c r="K5" s="2683"/>
      <c r="L5" s="2683"/>
      <c r="M5" s="2683"/>
    </row>
    <row r="6" spans="1:29">
      <c r="B6" s="477"/>
      <c r="C6" s="477"/>
      <c r="D6" s="477"/>
      <c r="E6" s="478"/>
      <c r="F6" s="477"/>
      <c r="G6" s="477"/>
      <c r="H6" s="477"/>
      <c r="I6" s="477"/>
      <c r="J6" s="477"/>
      <c r="K6" s="477"/>
      <c r="L6" s="477"/>
      <c r="M6" s="477"/>
    </row>
    <row r="7" spans="1:29" s="384" customFormat="1" ht="20.100000000000001" customHeight="1">
      <c r="B7" s="352" t="s">
        <v>515</v>
      </c>
      <c r="C7" s="2653" t="str">
        <f>入力シート!$D$4&amp;入力シート!$E$4&amp;入力シート!$G$4&amp;入力シート!$I$4&amp;入力シート!$K$4&amp;入力シート!$O$4</f>
        <v>平成年度起工第号</v>
      </c>
      <c r="D7" s="2655"/>
      <c r="E7" s="2654"/>
      <c r="F7" s="2653" t="s">
        <v>519</v>
      </c>
      <c r="G7" s="2654"/>
      <c r="H7" s="2653">
        <f>+入力シート!D9</f>
        <v>0</v>
      </c>
      <c r="I7" s="2655"/>
      <c r="J7" s="2655"/>
      <c r="K7" s="2655"/>
      <c r="L7" s="2655"/>
      <c r="M7" s="2654"/>
    </row>
    <row r="8" spans="1:29" s="384" customFormat="1" ht="20.100000000000001" customHeight="1">
      <c r="B8" s="352" t="s">
        <v>571</v>
      </c>
      <c r="C8" s="2653">
        <f>+入力シート!D6</f>
        <v>0</v>
      </c>
      <c r="D8" s="2655"/>
      <c r="E8" s="2654"/>
      <c r="F8" s="2653" t="s">
        <v>110</v>
      </c>
      <c r="G8" s="2654"/>
      <c r="H8" s="2684" t="str">
        <f>+TEXT(入力シート!D12,"ggge年m月d日")&amp;TEXT(入力シート!D12,) &amp;"　～　"&amp;TEXT(入力シート!D17,"ggge年m月d日")</f>
        <v>明治33年1月0日　～　明治33年1月0日</v>
      </c>
      <c r="I8" s="2685"/>
      <c r="J8" s="2685"/>
      <c r="K8" s="2685"/>
      <c r="L8" s="2685"/>
      <c r="M8" s="2686"/>
    </row>
    <row r="9" spans="1:29" s="384" customFormat="1" ht="20.100000000000001" customHeight="1">
      <c r="B9" s="479" t="s">
        <v>897</v>
      </c>
      <c r="C9" s="2653">
        <f>+入力シート!C3</f>
        <v>0</v>
      </c>
      <c r="D9" s="2655"/>
      <c r="E9" s="2654"/>
      <c r="F9" s="2653" t="s">
        <v>898</v>
      </c>
      <c r="G9" s="2654"/>
      <c r="H9" s="2680">
        <f>+入力シート!D23</f>
        <v>0</v>
      </c>
      <c r="I9" s="2681"/>
      <c r="J9" s="2681"/>
      <c r="K9" s="2681"/>
      <c r="L9" s="2681"/>
      <c r="M9" s="2682"/>
    </row>
    <row r="10" spans="1:29" s="384" customFormat="1" ht="20.100000000000001" customHeight="1">
      <c r="B10" s="352" t="s">
        <v>899</v>
      </c>
      <c r="C10" s="2667"/>
      <c r="D10" s="2667"/>
      <c r="E10" s="2667"/>
      <c r="F10" s="2667" t="s">
        <v>542</v>
      </c>
      <c r="G10" s="2667"/>
      <c r="H10" s="2667">
        <f>+入力シート!D25</f>
        <v>0</v>
      </c>
      <c r="I10" s="2667"/>
      <c r="J10" s="2667"/>
      <c r="K10" s="2667"/>
      <c r="L10" s="2667"/>
      <c r="M10" s="2667"/>
    </row>
    <row r="11" spans="1:29">
      <c r="B11" s="324"/>
      <c r="C11" s="324"/>
      <c r="D11" s="324"/>
      <c r="E11" s="480"/>
      <c r="F11" s="324"/>
      <c r="G11" s="324"/>
      <c r="H11" s="324"/>
      <c r="I11" s="324"/>
      <c r="J11" s="324"/>
      <c r="K11" s="324"/>
      <c r="L11" s="324"/>
      <c r="M11" s="324"/>
    </row>
    <row r="12" spans="1:29">
      <c r="B12" s="324"/>
      <c r="C12" s="324"/>
      <c r="D12" s="324"/>
      <c r="E12" s="480"/>
      <c r="F12" s="324"/>
      <c r="G12" s="324"/>
      <c r="H12" s="324"/>
      <c r="I12" s="324"/>
      <c r="J12" s="324"/>
      <c r="K12" s="324"/>
      <c r="L12" s="324"/>
      <c r="M12" s="324"/>
    </row>
    <row r="13" spans="1:29" ht="30" customHeight="1">
      <c r="B13" s="352" t="s">
        <v>900</v>
      </c>
      <c r="C13" s="481" t="s">
        <v>901</v>
      </c>
      <c r="D13" s="482" t="s">
        <v>902</v>
      </c>
      <c r="E13" s="482" t="s">
        <v>903</v>
      </c>
      <c r="F13" s="2653" t="s">
        <v>904</v>
      </c>
      <c r="G13" s="2654"/>
      <c r="H13" s="2667" t="s">
        <v>905</v>
      </c>
      <c r="I13" s="2667"/>
      <c r="J13" s="2667"/>
      <c r="K13" s="2667"/>
      <c r="L13" s="2653" t="s">
        <v>906</v>
      </c>
      <c r="M13" s="2654"/>
    </row>
    <row r="14" spans="1:29" ht="20.100000000000001" customHeight="1">
      <c r="B14" s="483"/>
      <c r="C14" s="483"/>
      <c r="D14" s="483"/>
      <c r="E14" s="484"/>
      <c r="F14" s="2650"/>
      <c r="G14" s="2652"/>
      <c r="H14" s="2650"/>
      <c r="I14" s="2652"/>
      <c r="J14" s="2650"/>
      <c r="K14" s="2652"/>
      <c r="L14" s="2650"/>
      <c r="M14" s="2652"/>
    </row>
    <row r="15" spans="1:29" ht="20.100000000000001" customHeight="1">
      <c r="B15" s="483"/>
      <c r="C15" s="483"/>
      <c r="D15" s="483"/>
      <c r="E15" s="484"/>
      <c r="F15" s="2650"/>
      <c r="G15" s="2652"/>
      <c r="H15" s="2650"/>
      <c r="I15" s="2652"/>
      <c r="J15" s="2650"/>
      <c r="K15" s="2652"/>
      <c r="L15" s="2650"/>
      <c r="M15" s="2652"/>
    </row>
    <row r="16" spans="1:29" ht="20.100000000000001" customHeight="1">
      <c r="B16" s="483"/>
      <c r="C16" s="483"/>
      <c r="D16" s="483"/>
      <c r="E16" s="484"/>
      <c r="F16" s="2650"/>
      <c r="G16" s="2652"/>
      <c r="H16" s="2650"/>
      <c r="I16" s="2652"/>
      <c r="J16" s="2650"/>
      <c r="K16" s="2652"/>
      <c r="L16" s="2650"/>
      <c r="M16" s="2652"/>
    </row>
    <row r="17" spans="2:13" ht="20.100000000000001" customHeight="1">
      <c r="B17" s="483"/>
      <c r="C17" s="483"/>
      <c r="D17" s="483"/>
      <c r="E17" s="484"/>
      <c r="F17" s="2650"/>
      <c r="G17" s="2652"/>
      <c r="H17" s="2650"/>
      <c r="I17" s="2652"/>
      <c r="J17" s="2650"/>
      <c r="K17" s="2652"/>
      <c r="L17" s="2650"/>
      <c r="M17" s="2652"/>
    </row>
    <row r="18" spans="2:13" ht="20.100000000000001" customHeight="1">
      <c r="B18" s="483"/>
      <c r="C18" s="483"/>
      <c r="D18" s="483"/>
      <c r="E18" s="484"/>
      <c r="F18" s="2650"/>
      <c r="G18" s="2652"/>
      <c r="H18" s="2650"/>
      <c r="I18" s="2652"/>
      <c r="J18" s="2650"/>
      <c r="K18" s="2652"/>
      <c r="L18" s="2650"/>
      <c r="M18" s="2652"/>
    </row>
    <row r="19" spans="2:13" ht="20.100000000000001" customHeight="1">
      <c r="B19" s="486"/>
      <c r="C19" s="486"/>
      <c r="D19" s="486"/>
      <c r="E19" s="487"/>
      <c r="F19" s="486"/>
      <c r="G19" s="486"/>
      <c r="H19" s="486"/>
      <c r="I19" s="486"/>
      <c r="J19" s="486"/>
      <c r="K19" s="486"/>
      <c r="L19" s="486"/>
      <c r="M19" s="486"/>
    </row>
    <row r="20" spans="2:13" s="384" customFormat="1" ht="15" customHeight="1">
      <c r="B20" s="2653" t="s">
        <v>907</v>
      </c>
      <c r="C20" s="2655"/>
      <c r="D20" s="2655"/>
      <c r="E20" s="2655"/>
      <c r="F20" s="2655"/>
      <c r="G20" s="2655"/>
      <c r="H20" s="2655"/>
      <c r="I20" s="2655"/>
      <c r="J20" s="2655"/>
      <c r="K20" s="2655"/>
      <c r="L20" s="2655"/>
      <c r="M20" s="2654"/>
    </row>
    <row r="21" spans="2:13" s="384" customFormat="1" ht="15" customHeight="1">
      <c r="B21" s="2668" t="s">
        <v>908</v>
      </c>
      <c r="C21" s="2653" t="s">
        <v>1474</v>
      </c>
      <c r="D21" s="2655"/>
      <c r="E21" s="2670"/>
      <c r="F21" s="2671" t="s">
        <v>1475</v>
      </c>
      <c r="G21" s="2672"/>
      <c r="H21" s="2672"/>
      <c r="I21" s="2672"/>
      <c r="J21" s="2672"/>
      <c r="K21" s="2673"/>
      <c r="L21" s="2674" t="s">
        <v>356</v>
      </c>
      <c r="M21" s="2673"/>
    </row>
    <row r="22" spans="2:13" s="384" customFormat="1" ht="40.5" customHeight="1">
      <c r="B22" s="2669"/>
      <c r="C22" s="488" t="s">
        <v>1476</v>
      </c>
      <c r="D22" s="352" t="s">
        <v>111</v>
      </c>
      <c r="E22" s="489" t="s">
        <v>909</v>
      </c>
      <c r="F22" s="2677" t="s">
        <v>1476</v>
      </c>
      <c r="G22" s="2678"/>
      <c r="H22" s="2653" t="s">
        <v>111</v>
      </c>
      <c r="I22" s="2654"/>
      <c r="J22" s="2679" t="s">
        <v>909</v>
      </c>
      <c r="K22" s="2678"/>
      <c r="L22" s="2675"/>
      <c r="M22" s="2676"/>
    </row>
    <row r="23" spans="2:13" ht="20.100000000000001" customHeight="1">
      <c r="B23" s="483"/>
      <c r="C23" s="483"/>
      <c r="D23" s="483"/>
      <c r="E23" s="485"/>
      <c r="F23" s="2656"/>
      <c r="G23" s="2657"/>
      <c r="H23" s="2657"/>
      <c r="I23" s="2657"/>
      <c r="J23" s="2657"/>
      <c r="K23" s="2657"/>
      <c r="L23" s="2650"/>
      <c r="M23" s="2652"/>
    </row>
    <row r="24" spans="2:13" ht="20.100000000000001" customHeight="1">
      <c r="B24" s="483"/>
      <c r="C24" s="483"/>
      <c r="D24" s="483"/>
      <c r="E24" s="485"/>
      <c r="F24" s="2656"/>
      <c r="G24" s="2657"/>
      <c r="H24" s="2657"/>
      <c r="I24" s="2657"/>
      <c r="J24" s="2657"/>
      <c r="K24" s="2657"/>
      <c r="L24" s="2650"/>
      <c r="M24" s="2652"/>
    </row>
    <row r="25" spans="2:13" ht="20.100000000000001" customHeight="1">
      <c r="B25" s="483"/>
      <c r="C25" s="483"/>
      <c r="D25" s="483"/>
      <c r="E25" s="485"/>
      <c r="F25" s="2656"/>
      <c r="G25" s="2657"/>
      <c r="H25" s="2657"/>
      <c r="I25" s="2657"/>
      <c r="J25" s="2657"/>
      <c r="K25" s="2657"/>
      <c r="L25" s="2650"/>
      <c r="M25" s="2652"/>
    </row>
    <row r="26" spans="2:13" ht="20.100000000000001" customHeight="1">
      <c r="B26" s="483"/>
      <c r="C26" s="483"/>
      <c r="D26" s="483"/>
      <c r="E26" s="485"/>
      <c r="F26" s="2656"/>
      <c r="G26" s="2657"/>
      <c r="H26" s="2657"/>
      <c r="I26" s="2657"/>
      <c r="J26" s="2657"/>
      <c r="K26" s="2657"/>
      <c r="L26" s="2650"/>
      <c r="M26" s="2652"/>
    </row>
    <row r="27" spans="2:13" ht="20.100000000000001" customHeight="1">
      <c r="B27" s="483"/>
      <c r="C27" s="483"/>
      <c r="D27" s="483"/>
      <c r="E27" s="485"/>
      <c r="F27" s="2656"/>
      <c r="G27" s="2657"/>
      <c r="H27" s="2657"/>
      <c r="I27" s="2657"/>
      <c r="J27" s="2657"/>
      <c r="K27" s="2657"/>
      <c r="L27" s="2650"/>
      <c r="M27" s="2652"/>
    </row>
    <row r="28" spans="2:13" ht="12" customHeight="1">
      <c r="B28" s="486"/>
      <c r="C28" s="486"/>
      <c r="D28" s="486"/>
      <c r="E28" s="487"/>
      <c r="F28" s="486"/>
      <c r="G28" s="486"/>
      <c r="H28" s="486"/>
      <c r="I28" s="486"/>
      <c r="J28" s="486"/>
      <c r="K28" s="486"/>
      <c r="L28" s="486"/>
      <c r="M28" s="486"/>
    </row>
    <row r="29" spans="2:13" ht="15" customHeight="1">
      <c r="B29" s="2653" t="s">
        <v>910</v>
      </c>
      <c r="C29" s="2655"/>
      <c r="D29" s="2655"/>
      <c r="E29" s="2655"/>
      <c r="F29" s="2655"/>
      <c r="G29" s="2655"/>
      <c r="H29" s="2654"/>
      <c r="I29" s="2658" t="s">
        <v>911</v>
      </c>
      <c r="J29" s="2659"/>
      <c r="K29" s="2659"/>
      <c r="L29" s="2659"/>
      <c r="M29" s="2660"/>
    </row>
    <row r="30" spans="2:13" ht="40.5" customHeight="1">
      <c r="B30" s="352" t="s">
        <v>908</v>
      </c>
      <c r="C30" s="488" t="s">
        <v>1476</v>
      </c>
      <c r="D30" s="352" t="s">
        <v>111</v>
      </c>
      <c r="E30" s="488" t="s">
        <v>909</v>
      </c>
      <c r="F30" s="2667" t="s">
        <v>912</v>
      </c>
      <c r="G30" s="2667"/>
      <c r="H30" s="2667"/>
      <c r="I30" s="2661"/>
      <c r="J30" s="2662"/>
      <c r="K30" s="2662"/>
      <c r="L30" s="2662"/>
      <c r="M30" s="2663"/>
    </row>
    <row r="31" spans="2:13" ht="20.100000000000001" customHeight="1">
      <c r="B31" s="483"/>
      <c r="C31" s="483"/>
      <c r="D31" s="483"/>
      <c r="E31" s="484"/>
      <c r="F31" s="2650"/>
      <c r="G31" s="2651"/>
      <c r="H31" s="2652"/>
      <c r="I31" s="2661"/>
      <c r="J31" s="2662"/>
      <c r="K31" s="2662"/>
      <c r="L31" s="2662"/>
      <c r="M31" s="2663"/>
    </row>
    <row r="32" spans="2:13" ht="20.100000000000001" customHeight="1">
      <c r="B32" s="483"/>
      <c r="C32" s="483"/>
      <c r="D32" s="483"/>
      <c r="E32" s="484"/>
      <c r="F32" s="2650"/>
      <c r="G32" s="2651"/>
      <c r="H32" s="2652"/>
      <c r="I32" s="2661"/>
      <c r="J32" s="2662"/>
      <c r="K32" s="2662"/>
      <c r="L32" s="2662"/>
      <c r="M32" s="2663"/>
    </row>
    <row r="33" spans="2:13" ht="20.100000000000001" customHeight="1">
      <c r="B33" s="483"/>
      <c r="C33" s="483"/>
      <c r="D33" s="483"/>
      <c r="E33" s="484"/>
      <c r="F33" s="2650"/>
      <c r="G33" s="2651"/>
      <c r="H33" s="2652"/>
      <c r="I33" s="2661"/>
      <c r="J33" s="2662"/>
      <c r="K33" s="2662"/>
      <c r="L33" s="2662"/>
      <c r="M33" s="2663"/>
    </row>
    <row r="34" spans="2:13" ht="20.100000000000001" customHeight="1">
      <c r="B34" s="483"/>
      <c r="C34" s="483"/>
      <c r="D34" s="483"/>
      <c r="E34" s="484"/>
      <c r="F34" s="2650"/>
      <c r="G34" s="2651"/>
      <c r="H34" s="2652"/>
      <c r="I34" s="2664"/>
      <c r="J34" s="2665"/>
      <c r="K34" s="2665"/>
      <c r="L34" s="2665"/>
      <c r="M34" s="2666"/>
    </row>
    <row r="35" spans="2:13" ht="20.100000000000001" customHeight="1">
      <c r="B35" s="324"/>
      <c r="C35" s="324"/>
      <c r="D35" s="324"/>
      <c r="E35" s="480"/>
      <c r="F35" s="324"/>
      <c r="G35" s="324"/>
      <c r="H35" s="324"/>
      <c r="I35" s="324"/>
      <c r="J35" s="324"/>
      <c r="K35" s="324"/>
      <c r="L35" s="324"/>
      <c r="M35" s="324"/>
    </row>
    <row r="36" spans="2:13">
      <c r="B36" s="324" t="s">
        <v>913</v>
      </c>
      <c r="C36" s="324"/>
      <c r="D36" s="324"/>
      <c r="E36" s="480"/>
      <c r="F36" s="324"/>
      <c r="G36" s="324"/>
      <c r="H36" s="324"/>
      <c r="I36" s="324"/>
      <c r="J36" s="324"/>
      <c r="K36" s="324"/>
      <c r="L36" s="324"/>
      <c r="M36" s="324"/>
    </row>
    <row r="37" spans="2:13">
      <c r="B37" s="324" t="s">
        <v>914</v>
      </c>
      <c r="C37" s="324"/>
      <c r="D37" s="324"/>
      <c r="E37" s="480"/>
      <c r="F37" s="324"/>
      <c r="G37" s="324"/>
      <c r="H37" s="324"/>
      <c r="I37" s="324"/>
      <c r="J37" s="324"/>
      <c r="K37" s="324"/>
      <c r="L37" s="324"/>
      <c r="M37" s="324"/>
    </row>
    <row r="38" spans="2:13">
      <c r="B38" s="324" t="s">
        <v>915</v>
      </c>
      <c r="C38" s="324"/>
      <c r="D38" s="324"/>
      <c r="E38" s="480"/>
      <c r="F38" s="324"/>
      <c r="G38" s="324"/>
      <c r="H38" s="324"/>
      <c r="I38" s="324"/>
      <c r="J38" s="324"/>
      <c r="K38" s="324"/>
      <c r="L38" s="324"/>
      <c r="M38" s="324"/>
    </row>
    <row r="39" spans="2:13">
      <c r="B39" s="324" t="s">
        <v>1478</v>
      </c>
      <c r="C39" s="324"/>
      <c r="D39" s="324"/>
      <c r="E39" s="480"/>
      <c r="F39" s="324"/>
      <c r="G39" s="324"/>
      <c r="H39" s="324"/>
      <c r="I39" s="324"/>
      <c r="J39" s="324"/>
      <c r="K39" s="324"/>
      <c r="L39" s="324"/>
      <c r="M39" s="324"/>
    </row>
    <row r="40" spans="2:13">
      <c r="B40" s="324" t="s">
        <v>1477</v>
      </c>
      <c r="C40" s="324"/>
      <c r="D40" s="324"/>
      <c r="E40" s="480"/>
      <c r="F40" s="324"/>
      <c r="G40" s="324"/>
      <c r="H40" s="324"/>
      <c r="I40" s="324"/>
      <c r="J40" s="324"/>
      <c r="K40" s="324"/>
      <c r="L40" s="324"/>
      <c r="M40" s="324"/>
    </row>
    <row r="41" spans="2:13">
      <c r="B41" s="324" t="s">
        <v>1479</v>
      </c>
      <c r="C41" s="324"/>
      <c r="D41" s="324"/>
      <c r="E41" s="480"/>
      <c r="F41" s="324"/>
      <c r="G41" s="324"/>
      <c r="H41" s="324"/>
      <c r="I41" s="324"/>
      <c r="J41" s="324"/>
      <c r="K41" s="324"/>
      <c r="L41" s="324"/>
      <c r="M41" s="324"/>
    </row>
    <row r="42" spans="2:13">
      <c r="B42" s="385"/>
      <c r="C42" s="385"/>
      <c r="D42" s="385"/>
      <c r="E42" s="386"/>
      <c r="F42" s="385"/>
      <c r="G42" s="385"/>
      <c r="H42" s="385"/>
      <c r="I42" s="385"/>
      <c r="J42" s="385"/>
      <c r="K42" s="385"/>
      <c r="L42" s="385"/>
      <c r="M42" s="385"/>
    </row>
    <row r="43" spans="2:13">
      <c r="B43" s="385"/>
      <c r="C43" s="385"/>
      <c r="D43" s="385"/>
      <c r="E43" s="386"/>
      <c r="F43" s="385"/>
      <c r="G43" s="385"/>
      <c r="H43" s="385"/>
      <c r="I43" s="385"/>
      <c r="J43" s="385"/>
      <c r="K43" s="385"/>
      <c r="L43" s="385"/>
      <c r="M43" s="385"/>
    </row>
    <row r="44" spans="2:13">
      <c r="B44" s="385"/>
      <c r="C44" s="385"/>
      <c r="D44" s="385"/>
      <c r="E44" s="386"/>
      <c r="F44" s="385"/>
      <c r="G44" s="385"/>
      <c r="H44" s="385"/>
      <c r="I44" s="385"/>
      <c r="J44" s="385"/>
      <c r="K44" s="385"/>
      <c r="L44" s="385"/>
      <c r="M44" s="385"/>
    </row>
    <row r="45" spans="2:13">
      <c r="B45" s="385"/>
      <c r="C45" s="385"/>
      <c r="D45" s="385"/>
      <c r="E45" s="386"/>
      <c r="F45" s="385"/>
      <c r="G45" s="385"/>
      <c r="H45" s="385"/>
      <c r="I45" s="385"/>
      <c r="J45" s="385"/>
      <c r="K45" s="385"/>
      <c r="L45" s="385"/>
      <c r="M45" s="385"/>
    </row>
    <row r="46" spans="2:13">
      <c r="B46" s="385"/>
      <c r="C46" s="385"/>
      <c r="D46" s="385"/>
      <c r="E46" s="386"/>
      <c r="F46" s="385"/>
      <c r="G46" s="385"/>
      <c r="H46" s="385"/>
      <c r="I46" s="385"/>
      <c r="J46" s="385"/>
      <c r="K46" s="385"/>
      <c r="L46" s="385"/>
      <c r="M46" s="385"/>
    </row>
    <row r="47" spans="2:13">
      <c r="B47" s="385"/>
      <c r="C47" s="385"/>
      <c r="D47" s="385"/>
      <c r="E47" s="386"/>
      <c r="F47" s="385"/>
      <c r="G47" s="385"/>
      <c r="H47" s="385"/>
      <c r="I47" s="385"/>
      <c r="J47" s="385"/>
      <c r="K47" s="385"/>
      <c r="L47" s="385"/>
      <c r="M47" s="385"/>
    </row>
    <row r="48" spans="2:13">
      <c r="B48" s="385"/>
      <c r="C48" s="385"/>
      <c r="D48" s="385"/>
      <c r="E48" s="386"/>
      <c r="F48" s="385"/>
      <c r="G48" s="385"/>
      <c r="H48" s="385"/>
      <c r="I48" s="385"/>
      <c r="J48" s="385"/>
      <c r="K48" s="385"/>
      <c r="L48" s="385"/>
      <c r="M48" s="385"/>
    </row>
    <row r="49" spans="2:13">
      <c r="B49" s="385"/>
      <c r="C49" s="385"/>
      <c r="D49" s="385"/>
      <c r="E49" s="386"/>
      <c r="F49" s="385"/>
      <c r="G49" s="385"/>
      <c r="H49" s="385"/>
      <c r="I49" s="385"/>
      <c r="J49" s="385"/>
      <c r="K49" s="385"/>
      <c r="L49" s="385"/>
      <c r="M49" s="385"/>
    </row>
    <row r="50" spans="2:13">
      <c r="B50" s="385"/>
      <c r="C50" s="385"/>
      <c r="D50" s="385"/>
      <c r="E50" s="386"/>
      <c r="F50" s="385"/>
      <c r="G50" s="385"/>
      <c r="H50" s="385"/>
      <c r="I50" s="385"/>
      <c r="J50" s="385"/>
      <c r="K50" s="385"/>
      <c r="L50" s="385"/>
      <c r="M50" s="385"/>
    </row>
    <row r="51" spans="2:13">
      <c r="B51" s="385"/>
      <c r="C51" s="385"/>
      <c r="D51" s="385"/>
      <c r="E51" s="386"/>
      <c r="F51" s="385"/>
      <c r="G51" s="385"/>
      <c r="H51" s="385"/>
      <c r="I51" s="385"/>
      <c r="J51" s="385"/>
      <c r="K51" s="385"/>
      <c r="L51" s="385"/>
      <c r="M51" s="385"/>
    </row>
    <row r="52" spans="2:13">
      <c r="B52" s="385"/>
      <c r="C52" s="385"/>
      <c r="D52" s="385"/>
      <c r="E52" s="386"/>
      <c r="F52" s="385"/>
      <c r="G52" s="385"/>
      <c r="H52" s="385"/>
      <c r="I52" s="385"/>
      <c r="J52" s="385"/>
      <c r="K52" s="385"/>
      <c r="L52" s="385"/>
      <c r="M52" s="385"/>
    </row>
    <row r="53" spans="2:13">
      <c r="B53" s="385"/>
      <c r="C53" s="385"/>
      <c r="D53" s="385"/>
      <c r="E53" s="386"/>
      <c r="F53" s="385"/>
      <c r="G53" s="385"/>
      <c r="H53" s="385"/>
      <c r="I53" s="385"/>
      <c r="J53" s="385"/>
      <c r="K53" s="385"/>
      <c r="L53" s="385"/>
      <c r="M53" s="385"/>
    </row>
    <row r="54" spans="2:13">
      <c r="B54" s="385"/>
      <c r="C54" s="385"/>
      <c r="D54" s="385"/>
      <c r="E54" s="386"/>
      <c r="F54" s="385"/>
      <c r="G54" s="385"/>
      <c r="H54" s="385"/>
      <c r="I54" s="385"/>
      <c r="J54" s="385"/>
      <c r="K54" s="385"/>
      <c r="L54" s="385"/>
      <c r="M54" s="385"/>
    </row>
    <row r="55" spans="2:13">
      <c r="B55" s="385"/>
      <c r="C55" s="385"/>
      <c r="D55" s="385"/>
      <c r="E55" s="386"/>
      <c r="F55" s="385"/>
      <c r="G55" s="385"/>
      <c r="H55" s="385"/>
      <c r="I55" s="385"/>
      <c r="J55" s="385"/>
      <c r="K55" s="385"/>
      <c r="L55" s="385"/>
      <c r="M55" s="385"/>
    </row>
    <row r="56" spans="2:13">
      <c r="B56" s="385"/>
      <c r="C56" s="385"/>
      <c r="D56" s="385"/>
      <c r="E56" s="386"/>
      <c r="F56" s="385"/>
      <c r="G56" s="385"/>
      <c r="H56" s="385"/>
      <c r="I56" s="385"/>
      <c r="J56" s="385"/>
      <c r="K56" s="385"/>
      <c r="L56" s="385"/>
      <c r="M56" s="385"/>
    </row>
    <row r="57" spans="2:13">
      <c r="B57" s="385"/>
      <c r="C57" s="385"/>
      <c r="D57" s="385"/>
      <c r="E57" s="386"/>
      <c r="F57" s="385"/>
      <c r="G57" s="385"/>
      <c r="H57" s="385"/>
      <c r="I57" s="385"/>
      <c r="J57" s="385"/>
      <c r="K57" s="385"/>
      <c r="L57" s="385"/>
      <c r="M57" s="385"/>
    </row>
    <row r="58" spans="2:13">
      <c r="B58" s="385"/>
      <c r="C58" s="385"/>
      <c r="D58" s="385"/>
      <c r="E58" s="386"/>
      <c r="F58" s="385"/>
      <c r="G58" s="385"/>
      <c r="H58" s="385"/>
      <c r="I58" s="385"/>
      <c r="J58" s="385"/>
      <c r="K58" s="385"/>
      <c r="L58" s="385"/>
      <c r="M58" s="385"/>
    </row>
    <row r="59" spans="2:13">
      <c r="B59" s="385"/>
      <c r="C59" s="385"/>
      <c r="D59" s="385"/>
      <c r="E59" s="386"/>
      <c r="F59" s="385"/>
      <c r="G59" s="385"/>
      <c r="H59" s="385"/>
      <c r="I59" s="385"/>
      <c r="J59" s="385"/>
      <c r="K59" s="385"/>
      <c r="L59" s="385"/>
      <c r="M59" s="385"/>
    </row>
    <row r="60" spans="2:13">
      <c r="B60" s="385"/>
      <c r="C60" s="385"/>
      <c r="D60" s="385"/>
      <c r="E60" s="386"/>
      <c r="F60" s="385"/>
      <c r="G60" s="385"/>
      <c r="H60" s="385"/>
      <c r="I60" s="385"/>
      <c r="J60" s="385"/>
      <c r="K60" s="385"/>
      <c r="L60" s="385"/>
      <c r="M60" s="385"/>
    </row>
    <row r="61" spans="2:13">
      <c r="B61" s="385"/>
      <c r="C61" s="385"/>
      <c r="D61" s="385"/>
      <c r="E61" s="386"/>
      <c r="F61" s="385"/>
      <c r="G61" s="385"/>
      <c r="H61" s="385"/>
      <c r="I61" s="385"/>
      <c r="J61" s="385"/>
      <c r="K61" s="385"/>
      <c r="L61" s="385"/>
      <c r="M61" s="385"/>
    </row>
    <row r="62" spans="2:13">
      <c r="B62" s="385"/>
      <c r="C62" s="385"/>
      <c r="D62" s="385"/>
      <c r="E62" s="386"/>
      <c r="F62" s="385"/>
      <c r="G62" s="385"/>
      <c r="H62" s="385"/>
      <c r="I62" s="385"/>
      <c r="J62" s="385"/>
      <c r="K62" s="385"/>
      <c r="L62" s="385"/>
      <c r="M62" s="385"/>
    </row>
    <row r="63" spans="2:13">
      <c r="B63" s="385"/>
      <c r="C63" s="385"/>
      <c r="D63" s="385"/>
      <c r="E63" s="386"/>
      <c r="F63" s="385"/>
      <c r="G63" s="385"/>
      <c r="H63" s="385"/>
      <c r="I63" s="385"/>
      <c r="J63" s="385"/>
      <c r="K63" s="385"/>
      <c r="L63" s="385"/>
      <c r="M63" s="385"/>
    </row>
    <row r="64" spans="2:13">
      <c r="B64" s="385"/>
      <c r="C64" s="385"/>
      <c r="D64" s="385"/>
      <c r="E64" s="386"/>
      <c r="F64" s="385"/>
      <c r="G64" s="385"/>
      <c r="H64" s="385"/>
      <c r="I64" s="385"/>
      <c r="J64" s="385"/>
      <c r="K64" s="385"/>
      <c r="L64" s="385"/>
      <c r="M64" s="385"/>
    </row>
    <row r="65" spans="2:13">
      <c r="B65" s="385"/>
      <c r="C65" s="385"/>
      <c r="D65" s="385"/>
      <c r="E65" s="386"/>
      <c r="F65" s="385"/>
      <c r="G65" s="385"/>
      <c r="H65" s="385"/>
      <c r="I65" s="385"/>
      <c r="J65" s="385"/>
      <c r="K65" s="385"/>
      <c r="L65" s="385"/>
      <c r="M65" s="385"/>
    </row>
    <row r="66" spans="2:13">
      <c r="B66" s="385"/>
      <c r="C66" s="385"/>
      <c r="D66" s="385"/>
      <c r="E66" s="386"/>
      <c r="F66" s="385"/>
      <c r="G66" s="385"/>
      <c r="H66" s="385"/>
      <c r="I66" s="385"/>
      <c r="J66" s="385"/>
      <c r="K66" s="385"/>
      <c r="L66" s="385"/>
      <c r="M66" s="385"/>
    </row>
    <row r="67" spans="2:13">
      <c r="B67" s="385"/>
      <c r="C67" s="385"/>
      <c r="D67" s="385"/>
      <c r="E67" s="386"/>
      <c r="F67" s="385"/>
      <c r="G67" s="385"/>
      <c r="H67" s="385"/>
      <c r="I67" s="385"/>
      <c r="J67" s="385"/>
      <c r="K67" s="385"/>
      <c r="L67" s="385"/>
      <c r="M67" s="385"/>
    </row>
    <row r="68" spans="2:13">
      <c r="B68" s="385"/>
      <c r="C68" s="385"/>
      <c r="D68" s="385"/>
      <c r="E68" s="386"/>
      <c r="F68" s="385"/>
      <c r="G68" s="385"/>
      <c r="H68" s="385"/>
      <c r="I68" s="385"/>
      <c r="J68" s="385"/>
      <c r="K68" s="385"/>
      <c r="L68" s="385"/>
      <c r="M68" s="385"/>
    </row>
    <row r="69" spans="2:13">
      <c r="B69" s="385"/>
      <c r="C69" s="385"/>
      <c r="D69" s="385"/>
      <c r="E69" s="386"/>
      <c r="F69" s="385"/>
      <c r="G69" s="385"/>
      <c r="H69" s="385"/>
      <c r="I69" s="385"/>
      <c r="J69" s="385"/>
      <c r="K69" s="385"/>
      <c r="L69" s="385"/>
      <c r="M69" s="385"/>
    </row>
    <row r="70" spans="2:13">
      <c r="B70" s="385"/>
      <c r="C70" s="385"/>
      <c r="D70" s="385"/>
      <c r="E70" s="386"/>
      <c r="F70" s="385"/>
      <c r="G70" s="385"/>
      <c r="H70" s="385"/>
      <c r="I70" s="385"/>
      <c r="J70" s="385"/>
      <c r="K70" s="385"/>
      <c r="L70" s="385"/>
      <c r="M70" s="385"/>
    </row>
    <row r="71" spans="2:13">
      <c r="B71" s="385"/>
      <c r="C71" s="385"/>
      <c r="D71" s="385"/>
      <c r="E71" s="386"/>
      <c r="F71" s="385"/>
      <c r="G71" s="385"/>
      <c r="H71" s="385"/>
      <c r="I71" s="385"/>
      <c r="J71" s="385"/>
      <c r="K71" s="385"/>
      <c r="L71" s="385"/>
      <c r="M71" s="385"/>
    </row>
    <row r="72" spans="2:13">
      <c r="B72" s="385"/>
      <c r="C72" s="385"/>
      <c r="D72" s="385"/>
      <c r="E72" s="386"/>
      <c r="F72" s="385"/>
      <c r="G72" s="385"/>
      <c r="H72" s="385"/>
      <c r="I72" s="385"/>
      <c r="J72" s="385"/>
      <c r="K72" s="385"/>
      <c r="L72" s="385"/>
      <c r="M72" s="385"/>
    </row>
    <row r="73" spans="2:13">
      <c r="B73" s="385"/>
      <c r="C73" s="385"/>
      <c r="D73" s="385"/>
      <c r="E73" s="386"/>
      <c r="F73" s="385"/>
      <c r="G73" s="385"/>
      <c r="H73" s="385"/>
      <c r="I73" s="385"/>
      <c r="J73" s="385"/>
      <c r="K73" s="385"/>
      <c r="L73" s="385"/>
      <c r="M73" s="385"/>
    </row>
    <row r="74" spans="2:13">
      <c r="B74" s="385"/>
      <c r="C74" s="385"/>
      <c r="D74" s="385"/>
      <c r="E74" s="386"/>
      <c r="F74" s="385"/>
      <c r="G74" s="385"/>
      <c r="H74" s="385"/>
      <c r="I74" s="385"/>
      <c r="J74" s="385"/>
      <c r="K74" s="385"/>
      <c r="L74" s="385"/>
      <c r="M74" s="385"/>
    </row>
    <row r="75" spans="2:13">
      <c r="B75" s="385"/>
      <c r="C75" s="385"/>
      <c r="D75" s="385"/>
      <c r="E75" s="386"/>
      <c r="F75" s="385"/>
      <c r="G75" s="385"/>
      <c r="H75" s="385"/>
      <c r="I75" s="385"/>
      <c r="J75" s="385"/>
      <c r="K75" s="385"/>
      <c r="L75" s="385"/>
      <c r="M75" s="385"/>
    </row>
    <row r="76" spans="2:13">
      <c r="B76" s="385"/>
      <c r="C76" s="385"/>
      <c r="D76" s="385"/>
      <c r="E76" s="386"/>
      <c r="F76" s="385"/>
      <c r="G76" s="385"/>
      <c r="H76" s="385"/>
      <c r="I76" s="385"/>
      <c r="J76" s="385"/>
      <c r="K76" s="385"/>
      <c r="L76" s="385"/>
      <c r="M76" s="385"/>
    </row>
    <row r="77" spans="2:13">
      <c r="B77" s="385"/>
      <c r="C77" s="385"/>
      <c r="D77" s="385"/>
      <c r="E77" s="386"/>
      <c r="F77" s="385"/>
      <c r="G77" s="385"/>
      <c r="H77" s="385"/>
      <c r="I77" s="385"/>
      <c r="J77" s="385"/>
      <c r="K77" s="385"/>
      <c r="L77" s="385"/>
      <c r="M77" s="385"/>
    </row>
    <row r="78" spans="2:13">
      <c r="B78" s="385"/>
      <c r="C78" s="385"/>
      <c r="D78" s="385"/>
      <c r="E78" s="386"/>
      <c r="F78" s="385"/>
      <c r="G78" s="385"/>
      <c r="H78" s="385"/>
      <c r="I78" s="385"/>
      <c r="J78" s="385"/>
      <c r="K78" s="385"/>
      <c r="L78" s="385"/>
      <c r="M78" s="385"/>
    </row>
    <row r="79" spans="2:13">
      <c r="B79" s="385"/>
      <c r="C79" s="385"/>
      <c r="D79" s="385"/>
      <c r="E79" s="386"/>
      <c r="F79" s="385"/>
      <c r="G79" s="385"/>
      <c r="H79" s="385"/>
      <c r="I79" s="385"/>
      <c r="J79" s="385"/>
      <c r="K79" s="385"/>
      <c r="L79" s="385"/>
      <c r="M79" s="385"/>
    </row>
    <row r="80" spans="2:13">
      <c r="B80" s="385"/>
      <c r="C80" s="385"/>
      <c r="D80" s="385"/>
      <c r="E80" s="386"/>
      <c r="F80" s="385"/>
      <c r="G80" s="385"/>
      <c r="H80" s="385"/>
      <c r="I80" s="385"/>
      <c r="J80" s="385"/>
      <c r="K80" s="385"/>
      <c r="L80" s="385"/>
      <c r="M80" s="385"/>
    </row>
    <row r="81" spans="2:13">
      <c r="B81" s="385"/>
      <c r="C81" s="385"/>
      <c r="D81" s="385"/>
      <c r="E81" s="386"/>
      <c r="F81" s="385"/>
      <c r="G81" s="385"/>
      <c r="H81" s="385"/>
      <c r="I81" s="385"/>
      <c r="J81" s="385"/>
      <c r="K81" s="385"/>
      <c r="L81" s="385"/>
      <c r="M81" s="385"/>
    </row>
  </sheetData>
  <mergeCells count="82">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B20:M20"/>
    <mergeCell ref="B21:B22"/>
    <mergeCell ref="C21:E21"/>
    <mergeCell ref="F21:K21"/>
    <mergeCell ref="L21:M22"/>
    <mergeCell ref="F22:G22"/>
    <mergeCell ref="H22:I22"/>
    <mergeCell ref="J22:K22"/>
    <mergeCell ref="F23:G23"/>
    <mergeCell ref="H23:I23"/>
    <mergeCell ref="J23:K23"/>
    <mergeCell ref="L23:M23"/>
    <mergeCell ref="F24:G24"/>
    <mergeCell ref="H24:I24"/>
    <mergeCell ref="J24:K24"/>
    <mergeCell ref="L24:M24"/>
    <mergeCell ref="H25:I25"/>
    <mergeCell ref="J25:K25"/>
    <mergeCell ref="L25:M25"/>
    <mergeCell ref="F26:G26"/>
    <mergeCell ref="H26:I26"/>
    <mergeCell ref="J26:K26"/>
    <mergeCell ref="L26:M26"/>
    <mergeCell ref="F34:H34"/>
    <mergeCell ref="F7:G7"/>
    <mergeCell ref="C7:E7"/>
    <mergeCell ref="H7:M7"/>
    <mergeCell ref="A1:A3"/>
    <mergeCell ref="F27:G27"/>
    <mergeCell ref="H27:I27"/>
    <mergeCell ref="J27:K27"/>
    <mergeCell ref="L27:M27"/>
    <mergeCell ref="B29:H29"/>
    <mergeCell ref="I29:M34"/>
    <mergeCell ref="F30:H30"/>
    <mergeCell ref="F31:H31"/>
    <mergeCell ref="F32:H32"/>
    <mergeCell ref="F33:H33"/>
    <mergeCell ref="F25:G25"/>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sqref="A1:A3"/>
    </sheetView>
  </sheetViews>
  <sheetFormatPr defaultRowHeight="13.5"/>
  <cols>
    <col min="1" max="1" width="10.625" style="355" bestFit="1" customWidth="1"/>
    <col min="2" max="2" width="1.25" style="355" customWidth="1"/>
    <col min="3" max="22" width="4.125" style="355" customWidth="1"/>
    <col min="23" max="23" width="1.25" style="355" customWidth="1"/>
    <col min="24" max="16384" width="9" style="355"/>
  </cols>
  <sheetData>
    <row r="1" spans="1:23" ht="18" customHeight="1">
      <c r="A1" s="1506" t="s">
        <v>1192</v>
      </c>
      <c r="B1" s="392"/>
      <c r="C1" s="392"/>
      <c r="D1" s="392"/>
      <c r="E1" s="392"/>
      <c r="F1" s="392"/>
      <c r="G1" s="392"/>
      <c r="H1" s="392"/>
      <c r="I1" s="392"/>
      <c r="J1" s="347"/>
      <c r="K1" s="392"/>
      <c r="L1" s="393"/>
      <c r="M1" s="2090" t="s">
        <v>126</v>
      </c>
      <c r="N1" s="2091"/>
      <c r="O1" s="2090" t="s">
        <v>125</v>
      </c>
      <c r="P1" s="2722"/>
      <c r="Q1" s="2722"/>
      <c r="R1" s="2091"/>
      <c r="S1" s="2090" t="s">
        <v>124</v>
      </c>
      <c r="T1" s="2091"/>
      <c r="U1" s="2090" t="s">
        <v>505</v>
      </c>
      <c r="V1" s="2091"/>
      <c r="W1" s="394"/>
    </row>
    <row r="2" spans="1:23" ht="49.5" customHeight="1">
      <c r="A2" s="1506"/>
      <c r="B2" s="5"/>
      <c r="C2" s="5"/>
      <c r="D2" s="5"/>
      <c r="E2" s="5"/>
      <c r="F2" s="5"/>
      <c r="G2" s="5"/>
      <c r="H2" s="5"/>
      <c r="I2" s="5"/>
      <c r="J2" s="166"/>
      <c r="K2" s="5"/>
      <c r="L2" s="350"/>
      <c r="M2" s="192"/>
      <c r="N2" s="338"/>
      <c r="O2" s="192"/>
      <c r="P2" s="395"/>
      <c r="Q2" s="395"/>
      <c r="R2" s="338"/>
      <c r="S2" s="192"/>
      <c r="T2" s="338"/>
      <c r="U2" s="192"/>
      <c r="V2" s="395"/>
      <c r="W2" s="396"/>
    </row>
    <row r="3" spans="1:23" ht="21" customHeight="1">
      <c r="A3" s="1506"/>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105</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2716"/>
      <c r="D6" s="2716"/>
      <c r="E6" s="2716"/>
      <c r="F6" s="2716"/>
      <c r="G6" s="2716"/>
      <c r="H6" s="2716"/>
      <c r="I6" s="2716"/>
      <c r="J6" s="5" t="s">
        <v>370</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99</v>
      </c>
      <c r="N8" s="5"/>
      <c r="O8" s="5">
        <f>+入力シート!D22</f>
        <v>0</v>
      </c>
      <c r="P8" s="5"/>
      <c r="Q8" s="5"/>
      <c r="R8" s="5"/>
      <c r="S8" s="5"/>
      <c r="T8" s="5"/>
      <c r="U8" s="5"/>
      <c r="V8" s="5"/>
      <c r="W8" s="350"/>
    </row>
    <row r="9" spans="1:23" ht="18" customHeight="1">
      <c r="B9" s="396"/>
      <c r="C9" s="5"/>
      <c r="D9" s="5"/>
      <c r="E9" s="5"/>
      <c r="F9" s="5"/>
      <c r="G9" s="5"/>
      <c r="H9" s="5"/>
      <c r="I9" s="5"/>
      <c r="J9" s="5"/>
      <c r="K9" s="5" t="s">
        <v>916</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182</v>
      </c>
      <c r="N10" s="5"/>
      <c r="O10" s="1019">
        <f>+入力シート!D23</f>
        <v>0</v>
      </c>
      <c r="P10" s="5"/>
      <c r="Q10" s="5"/>
      <c r="R10" s="5"/>
      <c r="S10" s="5"/>
      <c r="T10" s="5"/>
      <c r="U10" s="401" t="s">
        <v>98</v>
      </c>
      <c r="V10" s="5"/>
      <c r="W10" s="350"/>
    </row>
    <row r="11" spans="1:23" ht="18" customHeight="1">
      <c r="B11" s="396"/>
      <c r="C11" s="5"/>
      <c r="D11" s="5"/>
      <c r="E11" s="5"/>
      <c r="F11" s="5"/>
      <c r="G11" s="5"/>
      <c r="H11" s="5"/>
      <c r="I11" s="5"/>
      <c r="J11" s="5"/>
      <c r="K11" s="5"/>
      <c r="L11" s="5"/>
      <c r="M11" s="5"/>
      <c r="N11" s="5"/>
      <c r="O11" s="1019" t="str">
        <f>"　"&amp;入力シート!D24</f>
        <v>　</v>
      </c>
      <c r="P11" s="5"/>
      <c r="Q11" s="5"/>
      <c r="R11" s="5"/>
      <c r="S11" s="5"/>
      <c r="T11" s="5"/>
      <c r="U11" s="401"/>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21">
      <c r="B13" s="396"/>
      <c r="C13" s="5"/>
      <c r="D13" s="2718" t="s">
        <v>917</v>
      </c>
      <c r="E13" s="2718"/>
      <c r="F13" s="2718"/>
      <c r="G13" s="2718"/>
      <c r="H13" s="2718"/>
      <c r="I13" s="2718"/>
      <c r="J13" s="2718"/>
      <c r="K13" s="2718"/>
      <c r="L13" s="2718"/>
      <c r="M13" s="2718"/>
      <c r="N13" s="2718"/>
      <c r="O13" s="2718"/>
      <c r="P13" s="2718"/>
      <c r="Q13" s="2718"/>
      <c r="R13" s="2718"/>
      <c r="S13" s="2718"/>
      <c r="T13" s="2718"/>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698" t="s">
        <v>515</v>
      </c>
      <c r="D15" s="2699"/>
      <c r="E15" s="2700"/>
      <c r="F15" s="2698" t="str">
        <f>入力シート!$D$4&amp;入力シート!$E$4&amp;入力シート!$G$4&amp;入力シート!$I$4&amp;入力シート!$K$4&amp;入力シート!$O$4</f>
        <v>平成年度起工第号</v>
      </c>
      <c r="G15" s="2699"/>
      <c r="H15" s="2699"/>
      <c r="I15" s="2699"/>
      <c r="J15" s="2699"/>
      <c r="K15" s="2699"/>
      <c r="L15" s="2700"/>
      <c r="M15" s="396"/>
      <c r="N15" s="5"/>
      <c r="O15" s="5"/>
      <c r="P15" s="5"/>
      <c r="Q15" s="5"/>
      <c r="R15" s="5"/>
      <c r="S15" s="5"/>
      <c r="T15" s="5"/>
      <c r="U15" s="5"/>
      <c r="V15" s="5"/>
      <c r="W15" s="350"/>
    </row>
    <row r="16" spans="1:23" ht="18" customHeight="1">
      <c r="B16" s="396"/>
      <c r="C16" s="2701"/>
      <c r="D16" s="2702"/>
      <c r="E16" s="2703"/>
      <c r="F16" s="2701"/>
      <c r="G16" s="2702"/>
      <c r="H16" s="2702"/>
      <c r="I16" s="2702"/>
      <c r="J16" s="2702"/>
      <c r="K16" s="2702"/>
      <c r="L16" s="2703"/>
      <c r="M16" s="405"/>
      <c r="N16" s="406"/>
      <c r="O16" s="406"/>
      <c r="P16" s="406"/>
      <c r="Q16" s="406"/>
      <c r="R16" s="406"/>
      <c r="S16" s="406"/>
      <c r="T16" s="406"/>
      <c r="U16" s="406"/>
      <c r="V16" s="406"/>
      <c r="W16" s="350"/>
    </row>
    <row r="17" spans="2:23" ht="18" customHeight="1">
      <c r="B17" s="396"/>
      <c r="C17" s="2698" t="s">
        <v>518</v>
      </c>
      <c r="D17" s="2699"/>
      <c r="E17" s="2700"/>
      <c r="F17" s="2698">
        <f>入力シート!$D$5</f>
        <v>0</v>
      </c>
      <c r="G17" s="2699"/>
      <c r="H17" s="2699"/>
      <c r="I17" s="2699"/>
      <c r="J17" s="2699"/>
      <c r="K17" s="2699"/>
      <c r="L17" s="2700"/>
      <c r="M17" s="2698" t="s">
        <v>517</v>
      </c>
      <c r="N17" s="2699"/>
      <c r="O17" s="2699"/>
      <c r="P17" s="2698">
        <f>+入力シート!D6</f>
        <v>0</v>
      </c>
      <c r="Q17" s="2699"/>
      <c r="R17" s="2699"/>
      <c r="S17" s="2699"/>
      <c r="T17" s="2699"/>
      <c r="U17" s="2699"/>
      <c r="V17" s="2700"/>
      <c r="W17" s="350"/>
    </row>
    <row r="18" spans="2:23" ht="18" customHeight="1">
      <c r="B18" s="396"/>
      <c r="C18" s="2701"/>
      <c r="D18" s="2702"/>
      <c r="E18" s="2703"/>
      <c r="F18" s="2701"/>
      <c r="G18" s="2702"/>
      <c r="H18" s="2702"/>
      <c r="I18" s="2702"/>
      <c r="J18" s="2702"/>
      <c r="K18" s="2716"/>
      <c r="L18" s="2717"/>
      <c r="M18" s="2719"/>
      <c r="N18" s="2716"/>
      <c r="O18" s="2716"/>
      <c r="P18" s="2701"/>
      <c r="Q18" s="2702"/>
      <c r="R18" s="2702"/>
      <c r="S18" s="2702"/>
      <c r="T18" s="2702"/>
      <c r="U18" s="2702"/>
      <c r="V18" s="2703"/>
      <c r="W18" s="350"/>
    </row>
    <row r="19" spans="2:23" ht="18" customHeight="1">
      <c r="B19" s="396"/>
      <c r="C19" s="2698" t="s">
        <v>133</v>
      </c>
      <c r="D19" s="2699"/>
      <c r="E19" s="2700"/>
      <c r="F19" s="2698">
        <f>+入力シート!D7</f>
        <v>0</v>
      </c>
      <c r="G19" s="2699"/>
      <c r="H19" s="2699"/>
      <c r="I19" s="2699"/>
      <c r="J19" s="2700"/>
      <c r="K19" s="2698" t="s">
        <v>519</v>
      </c>
      <c r="L19" s="2699"/>
      <c r="M19" s="2699"/>
      <c r="N19" s="2699"/>
      <c r="O19" s="2699"/>
      <c r="P19" s="2698" t="str">
        <f>入力シート!$D$8&amp;" "&amp;入力シート!D9</f>
        <v xml:space="preserve"> </v>
      </c>
      <c r="Q19" s="2699"/>
      <c r="R19" s="2699"/>
      <c r="S19" s="2699"/>
      <c r="T19" s="2699"/>
      <c r="U19" s="2699"/>
      <c r="V19" s="2700"/>
      <c r="W19" s="350"/>
    </row>
    <row r="20" spans="2:23" ht="18" customHeight="1">
      <c r="B20" s="396"/>
      <c r="C20" s="2701"/>
      <c r="D20" s="2702"/>
      <c r="E20" s="2703"/>
      <c r="F20" s="2701"/>
      <c r="G20" s="2702"/>
      <c r="H20" s="2702"/>
      <c r="I20" s="2702"/>
      <c r="J20" s="2703"/>
      <c r="K20" s="2701" t="s">
        <v>918</v>
      </c>
      <c r="L20" s="2702"/>
      <c r="M20" s="2702"/>
      <c r="N20" s="2702"/>
      <c r="O20" s="2703"/>
      <c r="P20" s="2701"/>
      <c r="Q20" s="2702"/>
      <c r="R20" s="2702"/>
      <c r="S20" s="2702"/>
      <c r="T20" s="2702"/>
      <c r="U20" s="2702"/>
      <c r="V20" s="2703"/>
      <c r="W20" s="350"/>
    </row>
    <row r="21" spans="2:23" ht="18" customHeight="1">
      <c r="B21" s="396"/>
      <c r="C21" s="2698" t="s">
        <v>919</v>
      </c>
      <c r="D21" s="2699"/>
      <c r="E21" s="2700"/>
      <c r="F21" s="2708">
        <f>+入力シート!D16</f>
        <v>0</v>
      </c>
      <c r="G21" s="2704"/>
      <c r="H21" s="2704"/>
      <c r="I21" s="2704"/>
      <c r="J21" s="2704"/>
      <c r="K21" s="2704"/>
      <c r="L21" s="2704"/>
      <c r="M21" s="2699" t="s">
        <v>635</v>
      </c>
      <c r="N21" s="2699"/>
      <c r="O21" s="2704">
        <f>+入力シート!D17</f>
        <v>0</v>
      </c>
      <c r="P21" s="2704"/>
      <c r="Q21" s="2704"/>
      <c r="R21" s="2704"/>
      <c r="S21" s="2704"/>
      <c r="T21" s="2704"/>
      <c r="U21" s="2704"/>
      <c r="V21" s="2705"/>
      <c r="W21" s="350"/>
    </row>
    <row r="22" spans="2:23" ht="18" customHeight="1">
      <c r="B22" s="396"/>
      <c r="C22" s="2701"/>
      <c r="D22" s="2702"/>
      <c r="E22" s="2703"/>
      <c r="F22" s="2709"/>
      <c r="G22" s="2706"/>
      <c r="H22" s="2706"/>
      <c r="I22" s="2706"/>
      <c r="J22" s="2706"/>
      <c r="K22" s="2706"/>
      <c r="L22" s="2706"/>
      <c r="M22" s="2702"/>
      <c r="N22" s="2702"/>
      <c r="O22" s="2706"/>
      <c r="P22" s="2706"/>
      <c r="Q22" s="2706"/>
      <c r="R22" s="2706"/>
      <c r="S22" s="2706"/>
      <c r="T22" s="2706"/>
      <c r="U22" s="2706"/>
      <c r="V22" s="2707"/>
      <c r="W22" s="350"/>
    </row>
    <row r="23" spans="2:23" ht="18" customHeight="1">
      <c r="B23" s="396"/>
      <c r="C23" s="2710" t="s">
        <v>920</v>
      </c>
      <c r="D23" s="2711"/>
      <c r="E23" s="2711"/>
      <c r="F23" s="2711"/>
      <c r="G23" s="2711"/>
      <c r="H23" s="2711"/>
      <c r="I23" s="2711"/>
      <c r="J23" s="2712"/>
      <c r="K23" s="2698"/>
      <c r="L23" s="2699"/>
      <c r="M23" s="2699"/>
      <c r="N23" s="2699"/>
      <c r="O23" s="2699"/>
      <c r="P23" s="2699"/>
      <c r="Q23" s="2699"/>
      <c r="R23" s="2699"/>
      <c r="S23" s="2699"/>
      <c r="T23" s="2699"/>
      <c r="U23" s="2699"/>
      <c r="V23" s="2700"/>
      <c r="W23" s="350"/>
    </row>
    <row r="24" spans="2:23" ht="18" customHeight="1">
      <c r="B24" s="396"/>
      <c r="C24" s="2713"/>
      <c r="D24" s="2714"/>
      <c r="E24" s="2714"/>
      <c r="F24" s="2714"/>
      <c r="G24" s="2714"/>
      <c r="H24" s="2714"/>
      <c r="I24" s="2714"/>
      <c r="J24" s="2715"/>
      <c r="K24" s="2701"/>
      <c r="L24" s="2702"/>
      <c r="M24" s="2702"/>
      <c r="N24" s="2702"/>
      <c r="O24" s="2702"/>
      <c r="P24" s="2702"/>
      <c r="Q24" s="2702"/>
      <c r="R24" s="2702"/>
      <c r="S24" s="2702"/>
      <c r="T24" s="2702"/>
      <c r="U24" s="2702"/>
      <c r="V24" s="2703"/>
      <c r="W24" s="350"/>
    </row>
    <row r="25" spans="2:23" ht="18" customHeight="1">
      <c r="B25" s="396"/>
      <c r="C25" s="2710" t="s">
        <v>62</v>
      </c>
      <c r="D25" s="2711"/>
      <c r="E25" s="2711"/>
      <c r="F25" s="2711"/>
      <c r="G25" s="2711"/>
      <c r="H25" s="2711"/>
      <c r="I25" s="2711"/>
      <c r="J25" s="2712"/>
      <c r="K25" s="2698"/>
      <c r="L25" s="2699"/>
      <c r="M25" s="2699"/>
      <c r="N25" s="2699"/>
      <c r="O25" s="2699"/>
      <c r="P25" s="2699"/>
      <c r="Q25" s="2699"/>
      <c r="R25" s="2695" t="s">
        <v>921</v>
      </c>
      <c r="S25" s="2695"/>
      <c r="T25" s="2695"/>
      <c r="U25" s="2695"/>
      <c r="V25" s="2720"/>
      <c r="W25" s="350"/>
    </row>
    <row r="26" spans="2:23" ht="18" customHeight="1">
      <c r="B26" s="396"/>
      <c r="C26" s="2713"/>
      <c r="D26" s="2714"/>
      <c r="E26" s="2714"/>
      <c r="F26" s="2714"/>
      <c r="G26" s="2714"/>
      <c r="H26" s="2714"/>
      <c r="I26" s="2714"/>
      <c r="J26" s="2715"/>
      <c r="K26" s="2701"/>
      <c r="L26" s="2702"/>
      <c r="M26" s="2702"/>
      <c r="N26" s="2702"/>
      <c r="O26" s="2702"/>
      <c r="P26" s="2702"/>
      <c r="Q26" s="2702"/>
      <c r="R26" s="2697"/>
      <c r="S26" s="2697"/>
      <c r="T26" s="2697"/>
      <c r="U26" s="2697"/>
      <c r="V26" s="2721"/>
      <c r="W26" s="350"/>
    </row>
    <row r="27" spans="2:23" ht="18" customHeight="1">
      <c r="B27" s="396"/>
      <c r="C27" s="2710" t="s">
        <v>922</v>
      </c>
      <c r="D27" s="2711"/>
      <c r="E27" s="2711"/>
      <c r="F27" s="2711"/>
      <c r="G27" s="2711"/>
      <c r="H27" s="2711"/>
      <c r="I27" s="2711"/>
      <c r="J27" s="2712"/>
      <c r="K27" s="2698"/>
      <c r="L27" s="2699"/>
      <c r="M27" s="2699"/>
      <c r="N27" s="2699"/>
      <c r="O27" s="2699"/>
      <c r="P27" s="2699"/>
      <c r="Q27" s="2699"/>
      <c r="R27" s="2699"/>
      <c r="S27" s="2699"/>
      <c r="T27" s="2699"/>
      <c r="U27" s="2699"/>
      <c r="V27" s="2700"/>
      <c r="W27" s="350"/>
    </row>
    <row r="28" spans="2:23" ht="18" customHeight="1">
      <c r="B28" s="396"/>
      <c r="C28" s="2713"/>
      <c r="D28" s="2714"/>
      <c r="E28" s="2714"/>
      <c r="F28" s="2714"/>
      <c r="G28" s="2714"/>
      <c r="H28" s="2714"/>
      <c r="I28" s="2714"/>
      <c r="J28" s="2715"/>
      <c r="K28" s="2701"/>
      <c r="L28" s="2702"/>
      <c r="M28" s="2702"/>
      <c r="N28" s="2702"/>
      <c r="O28" s="2702"/>
      <c r="P28" s="2702"/>
      <c r="Q28" s="2702"/>
      <c r="R28" s="2702"/>
      <c r="S28" s="2702"/>
      <c r="T28" s="2702"/>
      <c r="U28" s="2702"/>
      <c r="V28" s="2703"/>
      <c r="W28" s="350"/>
    </row>
    <row r="29" spans="2:23" ht="18" customHeight="1">
      <c r="B29" s="396"/>
      <c r="C29" s="2710" t="s">
        <v>923</v>
      </c>
      <c r="D29" s="2711"/>
      <c r="E29" s="2711"/>
      <c r="F29" s="2711"/>
      <c r="G29" s="2711"/>
      <c r="H29" s="2711"/>
      <c r="I29" s="2711"/>
      <c r="J29" s="2712"/>
      <c r="K29" s="2698"/>
      <c r="L29" s="2699"/>
      <c r="M29" s="2699"/>
      <c r="N29" s="2699"/>
      <c r="O29" s="2699"/>
      <c r="P29" s="2699"/>
      <c r="Q29" s="2699"/>
      <c r="R29" s="2695" t="s">
        <v>924</v>
      </c>
      <c r="S29" s="2695"/>
      <c r="T29" s="2695"/>
      <c r="U29" s="2695"/>
      <c r="V29" s="2720"/>
      <c r="W29" s="350"/>
    </row>
    <row r="30" spans="2:23" ht="18" customHeight="1">
      <c r="B30" s="396"/>
      <c r="C30" s="2713"/>
      <c r="D30" s="2714"/>
      <c r="E30" s="2714"/>
      <c r="F30" s="2714"/>
      <c r="G30" s="2714"/>
      <c r="H30" s="2714"/>
      <c r="I30" s="2714"/>
      <c r="J30" s="2715"/>
      <c r="K30" s="2701"/>
      <c r="L30" s="2702"/>
      <c r="M30" s="2702"/>
      <c r="N30" s="2702"/>
      <c r="O30" s="2702"/>
      <c r="P30" s="2702"/>
      <c r="Q30" s="2702"/>
      <c r="R30" s="2697"/>
      <c r="S30" s="2697"/>
      <c r="T30" s="2697"/>
      <c r="U30" s="2697"/>
      <c r="V30" s="2721"/>
      <c r="W30" s="350"/>
    </row>
    <row r="31" spans="2:23" ht="22.5" customHeight="1">
      <c r="B31" s="396"/>
      <c r="C31" s="402"/>
      <c r="D31" s="2694" t="s">
        <v>925</v>
      </c>
      <c r="E31" s="2695"/>
      <c r="F31" s="2695"/>
      <c r="G31" s="2695"/>
      <c r="H31" s="2695"/>
      <c r="I31" s="2695"/>
      <c r="J31" s="2695"/>
      <c r="K31" s="2695"/>
      <c r="L31" s="2695"/>
      <c r="M31" s="2695"/>
      <c r="N31" s="2695"/>
      <c r="O31" s="2695"/>
      <c r="P31" s="2695"/>
      <c r="Q31" s="2695"/>
      <c r="R31" s="2695"/>
      <c r="S31" s="2695"/>
      <c r="T31" s="2695"/>
      <c r="U31" s="2695"/>
      <c r="V31" s="407"/>
      <c r="W31" s="350"/>
    </row>
    <row r="32" spans="2:23" ht="22.5" customHeight="1">
      <c r="B32" s="396"/>
      <c r="C32" s="409"/>
      <c r="D32" s="2696"/>
      <c r="E32" s="2696"/>
      <c r="F32" s="2696"/>
      <c r="G32" s="2696"/>
      <c r="H32" s="2696"/>
      <c r="I32" s="2696"/>
      <c r="J32" s="2696"/>
      <c r="K32" s="2696"/>
      <c r="L32" s="2696"/>
      <c r="M32" s="2696"/>
      <c r="N32" s="2696"/>
      <c r="O32" s="2696"/>
      <c r="P32" s="2696"/>
      <c r="Q32" s="2696"/>
      <c r="R32" s="2696"/>
      <c r="S32" s="2696"/>
      <c r="T32" s="2696"/>
      <c r="U32" s="2696"/>
      <c r="V32" s="350"/>
      <c r="W32" s="350"/>
    </row>
    <row r="33" spans="2:23" ht="22.5" customHeight="1">
      <c r="B33" s="396"/>
      <c r="C33" s="404"/>
      <c r="D33" s="2697"/>
      <c r="E33" s="2697"/>
      <c r="F33" s="2697"/>
      <c r="G33" s="2697"/>
      <c r="H33" s="2697"/>
      <c r="I33" s="2697"/>
      <c r="J33" s="2697"/>
      <c r="K33" s="2697"/>
      <c r="L33" s="2697"/>
      <c r="M33" s="2697"/>
      <c r="N33" s="2697"/>
      <c r="O33" s="2697"/>
      <c r="P33" s="2697"/>
      <c r="Q33" s="2697"/>
      <c r="R33" s="2697"/>
      <c r="S33" s="2697"/>
      <c r="T33" s="2697"/>
      <c r="U33" s="2697"/>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926</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927</v>
      </c>
      <c r="E37" s="5"/>
      <c r="F37" s="5"/>
      <c r="G37" s="5"/>
      <c r="H37" s="5"/>
      <c r="I37" s="5"/>
      <c r="J37" s="5"/>
      <c r="K37" s="5"/>
      <c r="L37" s="5"/>
      <c r="M37" s="5"/>
      <c r="N37" s="5"/>
      <c r="O37" s="5"/>
      <c r="P37" s="5"/>
      <c r="Q37" s="5"/>
      <c r="R37" s="5"/>
      <c r="S37" s="5"/>
      <c r="T37" s="5"/>
      <c r="U37" s="5"/>
      <c r="V37" s="350"/>
      <c r="W37" s="350"/>
    </row>
    <row r="38" spans="2:23" ht="21" customHeight="1">
      <c r="B38" s="396"/>
      <c r="C38" s="396"/>
      <c r="D38" s="5" t="s">
        <v>928</v>
      </c>
      <c r="E38" s="5"/>
      <c r="F38" s="5"/>
      <c r="G38" s="5"/>
      <c r="H38" s="5"/>
      <c r="I38" s="5"/>
      <c r="J38" s="5"/>
      <c r="K38" s="5"/>
      <c r="L38" s="5"/>
      <c r="M38" s="5"/>
      <c r="N38" s="5"/>
      <c r="O38" s="5"/>
      <c r="P38" s="5"/>
      <c r="Q38" s="5"/>
      <c r="R38" s="5"/>
      <c r="S38" s="5"/>
      <c r="T38" s="5"/>
      <c r="U38" s="5"/>
      <c r="V38" s="350"/>
      <c r="W38" s="350"/>
    </row>
    <row r="39" spans="2:23" ht="21" customHeight="1">
      <c r="B39" s="396"/>
      <c r="C39" s="396"/>
      <c r="D39" s="5" t="s">
        <v>929</v>
      </c>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97</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511</v>
      </c>
      <c r="H42" s="406"/>
      <c r="I42" s="406"/>
      <c r="J42" s="406"/>
      <c r="K42" s="406"/>
      <c r="L42" s="406"/>
      <c r="M42" s="406"/>
      <c r="N42" s="406"/>
      <c r="O42" s="406"/>
      <c r="P42" s="406"/>
      <c r="Q42" s="406"/>
      <c r="R42" s="406" t="s">
        <v>98</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row r="44" spans="2:23">
      <c r="B44" s="412"/>
      <c r="C44" s="412"/>
      <c r="D44" s="412"/>
      <c r="E44" s="412"/>
      <c r="F44" s="412"/>
      <c r="G44" s="412"/>
      <c r="H44" s="412"/>
      <c r="I44" s="412"/>
      <c r="J44" s="412"/>
      <c r="K44" s="412"/>
      <c r="L44" s="412"/>
      <c r="M44" s="412"/>
      <c r="N44" s="412"/>
      <c r="O44" s="412"/>
      <c r="P44" s="412"/>
      <c r="Q44" s="412"/>
      <c r="R44" s="412"/>
      <c r="S44" s="412"/>
      <c r="T44" s="412"/>
      <c r="U44" s="412"/>
      <c r="V44" s="412"/>
      <c r="W44" s="412"/>
    </row>
    <row r="45" spans="2:23">
      <c r="B45" s="412"/>
      <c r="C45" s="412"/>
      <c r="D45" s="412"/>
      <c r="E45" s="412"/>
      <c r="F45" s="412"/>
      <c r="G45" s="412"/>
      <c r="H45" s="412"/>
      <c r="I45" s="412"/>
      <c r="J45" s="412"/>
      <c r="K45" s="412"/>
      <c r="L45" s="412"/>
      <c r="M45" s="412"/>
      <c r="N45" s="412"/>
      <c r="O45" s="412"/>
      <c r="P45" s="412"/>
      <c r="Q45" s="412"/>
      <c r="R45" s="412"/>
      <c r="S45" s="412"/>
      <c r="T45" s="412"/>
      <c r="U45" s="412"/>
      <c r="V45" s="412"/>
      <c r="W45" s="412"/>
    </row>
    <row r="46" spans="2:23">
      <c r="B46" s="412"/>
      <c r="C46" s="412"/>
      <c r="D46" s="412"/>
      <c r="E46" s="412"/>
      <c r="F46" s="412"/>
      <c r="G46" s="412"/>
      <c r="H46" s="412"/>
      <c r="I46" s="412"/>
      <c r="J46" s="412"/>
      <c r="K46" s="412"/>
      <c r="L46" s="412"/>
      <c r="M46" s="412"/>
      <c r="N46" s="412"/>
      <c r="O46" s="412"/>
      <c r="P46" s="412"/>
      <c r="Q46" s="412"/>
      <c r="R46" s="412"/>
      <c r="S46" s="412"/>
      <c r="T46" s="412"/>
      <c r="U46" s="412"/>
      <c r="V46" s="412"/>
      <c r="W46" s="412"/>
    </row>
    <row r="47" spans="2:23">
      <c r="B47" s="412"/>
      <c r="C47" s="412"/>
      <c r="D47" s="412"/>
      <c r="E47" s="412"/>
      <c r="F47" s="412"/>
      <c r="G47" s="412"/>
      <c r="H47" s="412"/>
      <c r="I47" s="412"/>
      <c r="J47" s="412"/>
      <c r="K47" s="412"/>
      <c r="L47" s="412"/>
      <c r="M47" s="412"/>
      <c r="N47" s="412"/>
      <c r="O47" s="412"/>
      <c r="P47" s="412"/>
      <c r="Q47" s="412"/>
      <c r="R47" s="412"/>
      <c r="S47" s="412"/>
      <c r="T47" s="412"/>
      <c r="U47" s="412"/>
      <c r="V47" s="412"/>
      <c r="W47" s="412"/>
    </row>
    <row r="48" spans="2:23">
      <c r="B48" s="412"/>
      <c r="C48" s="412"/>
      <c r="D48" s="412"/>
      <c r="E48" s="412"/>
      <c r="F48" s="412"/>
      <c r="G48" s="412"/>
      <c r="H48" s="412"/>
      <c r="I48" s="412"/>
      <c r="J48" s="412"/>
      <c r="K48" s="412"/>
      <c r="L48" s="412"/>
      <c r="M48" s="412"/>
      <c r="N48" s="412"/>
      <c r="O48" s="412"/>
      <c r="P48" s="412"/>
      <c r="Q48" s="412"/>
      <c r="R48" s="412"/>
      <c r="S48" s="412"/>
      <c r="T48" s="412"/>
      <c r="U48" s="412"/>
      <c r="V48" s="412"/>
      <c r="W48" s="412"/>
    </row>
    <row r="49" spans="2:23">
      <c r="B49" s="412"/>
      <c r="C49" s="412"/>
      <c r="D49" s="412"/>
      <c r="E49" s="412"/>
      <c r="F49" s="412"/>
      <c r="G49" s="412"/>
      <c r="H49" s="412"/>
      <c r="I49" s="412"/>
      <c r="J49" s="412"/>
      <c r="K49" s="412"/>
      <c r="L49" s="412"/>
      <c r="M49" s="412"/>
      <c r="N49" s="412"/>
      <c r="O49" s="412"/>
      <c r="P49" s="412"/>
      <c r="Q49" s="412"/>
      <c r="R49" s="412"/>
      <c r="S49" s="412"/>
      <c r="T49" s="412"/>
      <c r="U49" s="412"/>
      <c r="V49" s="412"/>
      <c r="W49" s="412"/>
    </row>
    <row r="50" spans="2:23">
      <c r="B50" s="412"/>
      <c r="C50" s="412"/>
      <c r="D50" s="412"/>
      <c r="E50" s="412"/>
      <c r="F50" s="412"/>
      <c r="G50" s="412"/>
      <c r="H50" s="412"/>
      <c r="I50" s="412"/>
      <c r="J50" s="412"/>
      <c r="K50" s="412"/>
      <c r="L50" s="412"/>
      <c r="M50" s="412"/>
      <c r="N50" s="412"/>
      <c r="O50" s="412"/>
      <c r="P50" s="412"/>
      <c r="Q50" s="412"/>
      <c r="R50" s="412"/>
      <c r="S50" s="412"/>
      <c r="T50" s="412"/>
      <c r="U50" s="412"/>
      <c r="V50" s="412"/>
      <c r="W50" s="412"/>
    </row>
    <row r="51" spans="2:23">
      <c r="B51" s="412"/>
      <c r="C51" s="412"/>
      <c r="D51" s="412"/>
      <c r="E51" s="412"/>
      <c r="F51" s="412"/>
      <c r="G51" s="412"/>
      <c r="H51" s="412"/>
      <c r="I51" s="412"/>
      <c r="J51" s="412"/>
      <c r="K51" s="412"/>
      <c r="L51" s="412"/>
      <c r="M51" s="412"/>
      <c r="N51" s="412"/>
      <c r="O51" s="412"/>
      <c r="P51" s="412"/>
      <c r="Q51" s="412"/>
      <c r="R51" s="412"/>
      <c r="S51" s="412"/>
      <c r="T51" s="412"/>
      <c r="U51" s="412"/>
      <c r="V51" s="412"/>
      <c r="W51" s="412"/>
    </row>
    <row r="52" spans="2:23">
      <c r="B52" s="412"/>
      <c r="C52" s="412"/>
      <c r="D52" s="412"/>
      <c r="E52" s="412"/>
      <c r="F52" s="412"/>
      <c r="G52" s="412"/>
      <c r="H52" s="412"/>
      <c r="I52" s="412"/>
      <c r="J52" s="412"/>
      <c r="K52" s="412"/>
      <c r="L52" s="412"/>
      <c r="M52" s="412"/>
      <c r="N52" s="412"/>
      <c r="O52" s="412"/>
      <c r="P52" s="412"/>
      <c r="Q52" s="412"/>
      <c r="R52" s="412"/>
      <c r="S52" s="412"/>
      <c r="T52" s="412"/>
      <c r="U52" s="412"/>
      <c r="V52" s="412"/>
      <c r="W52" s="412"/>
    </row>
    <row r="53" spans="2:23">
      <c r="B53" s="412"/>
      <c r="C53" s="412"/>
      <c r="D53" s="412"/>
      <c r="E53" s="412"/>
      <c r="F53" s="412"/>
      <c r="G53" s="412"/>
      <c r="H53" s="412"/>
      <c r="I53" s="412"/>
      <c r="J53" s="412"/>
      <c r="K53" s="412"/>
      <c r="L53" s="412"/>
      <c r="M53" s="412"/>
      <c r="N53" s="412"/>
      <c r="O53" s="412"/>
      <c r="P53" s="412"/>
      <c r="Q53" s="412"/>
      <c r="R53" s="412"/>
      <c r="S53" s="412"/>
      <c r="T53" s="412"/>
      <c r="U53" s="412"/>
      <c r="V53" s="412"/>
      <c r="W53" s="412"/>
    </row>
    <row r="54" spans="2:23">
      <c r="B54" s="412"/>
      <c r="C54" s="412"/>
      <c r="D54" s="412"/>
      <c r="E54" s="412"/>
      <c r="F54" s="412"/>
      <c r="G54" s="412"/>
      <c r="H54" s="412"/>
      <c r="I54" s="412"/>
      <c r="J54" s="412"/>
      <c r="K54" s="412"/>
      <c r="L54" s="412"/>
      <c r="M54" s="412"/>
      <c r="N54" s="412"/>
      <c r="O54" s="412"/>
      <c r="P54" s="412"/>
      <c r="Q54" s="412"/>
      <c r="R54" s="412"/>
      <c r="S54" s="412"/>
      <c r="T54" s="412"/>
      <c r="U54" s="412"/>
      <c r="V54" s="412"/>
      <c r="W54" s="412"/>
    </row>
    <row r="55" spans="2:23">
      <c r="B55" s="412"/>
      <c r="C55" s="412"/>
      <c r="D55" s="412"/>
      <c r="E55" s="412"/>
      <c r="F55" s="412"/>
      <c r="G55" s="412"/>
      <c r="H55" s="412"/>
      <c r="I55" s="412"/>
      <c r="J55" s="412"/>
      <c r="K55" s="412"/>
      <c r="L55" s="412"/>
      <c r="M55" s="412"/>
      <c r="N55" s="412"/>
      <c r="O55" s="412"/>
      <c r="P55" s="412"/>
      <c r="Q55" s="412"/>
      <c r="R55" s="412"/>
      <c r="S55" s="412"/>
      <c r="T55" s="412"/>
      <c r="U55" s="412"/>
      <c r="V55" s="412"/>
      <c r="W55" s="412"/>
    </row>
    <row r="56" spans="2:23">
      <c r="B56" s="412"/>
      <c r="C56" s="412"/>
      <c r="D56" s="412"/>
      <c r="E56" s="412"/>
      <c r="F56" s="412"/>
      <c r="G56" s="412"/>
      <c r="H56" s="412"/>
      <c r="I56" s="412"/>
      <c r="J56" s="412"/>
      <c r="K56" s="412"/>
      <c r="L56" s="412"/>
      <c r="M56" s="412"/>
      <c r="N56" s="412"/>
      <c r="O56" s="412"/>
      <c r="P56" s="412"/>
      <c r="Q56" s="412"/>
      <c r="R56" s="412"/>
      <c r="S56" s="412"/>
      <c r="T56" s="412"/>
      <c r="U56" s="412"/>
      <c r="V56" s="412"/>
      <c r="W56" s="412"/>
    </row>
    <row r="57" spans="2:23">
      <c r="B57" s="412"/>
      <c r="C57" s="412"/>
      <c r="D57" s="412"/>
      <c r="E57" s="412"/>
      <c r="F57" s="412"/>
      <c r="G57" s="412"/>
      <c r="H57" s="412"/>
      <c r="I57" s="412"/>
      <c r="J57" s="412"/>
      <c r="K57" s="412"/>
      <c r="L57" s="412"/>
      <c r="M57" s="412"/>
      <c r="N57" s="412"/>
      <c r="O57" s="412"/>
      <c r="P57" s="412"/>
      <c r="Q57" s="412"/>
      <c r="R57" s="412"/>
      <c r="S57" s="412"/>
      <c r="T57" s="412"/>
      <c r="U57" s="412"/>
      <c r="V57" s="412"/>
      <c r="W57" s="412"/>
    </row>
    <row r="58" spans="2:23">
      <c r="B58" s="412"/>
      <c r="C58" s="412"/>
      <c r="D58" s="412"/>
      <c r="E58" s="412"/>
      <c r="F58" s="412"/>
      <c r="G58" s="412"/>
      <c r="H58" s="412"/>
      <c r="I58" s="412"/>
      <c r="J58" s="412"/>
      <c r="K58" s="412"/>
      <c r="L58" s="412"/>
      <c r="M58" s="412"/>
      <c r="N58" s="412"/>
      <c r="O58" s="412"/>
      <c r="P58" s="412"/>
      <c r="Q58" s="412"/>
      <c r="R58" s="412"/>
      <c r="S58" s="412"/>
      <c r="T58" s="412"/>
      <c r="U58" s="412"/>
      <c r="V58" s="412"/>
      <c r="W58" s="412"/>
    </row>
    <row r="59" spans="2:23">
      <c r="B59" s="412"/>
      <c r="C59" s="412"/>
      <c r="D59" s="412"/>
      <c r="E59" s="412"/>
      <c r="F59" s="412"/>
      <c r="G59" s="412"/>
      <c r="H59" s="412"/>
      <c r="I59" s="412"/>
      <c r="J59" s="412"/>
      <c r="K59" s="412"/>
      <c r="L59" s="412"/>
      <c r="M59" s="412"/>
      <c r="N59" s="412"/>
      <c r="O59" s="412"/>
      <c r="P59" s="412"/>
      <c r="Q59" s="412"/>
      <c r="R59" s="412"/>
      <c r="S59" s="412"/>
      <c r="T59" s="412"/>
      <c r="U59" s="412"/>
      <c r="V59" s="412"/>
      <c r="W59" s="412"/>
    </row>
    <row r="60" spans="2:23">
      <c r="B60" s="412"/>
      <c r="C60" s="412"/>
      <c r="D60" s="412"/>
      <c r="E60" s="412"/>
      <c r="F60" s="412"/>
      <c r="G60" s="412"/>
      <c r="H60" s="412"/>
      <c r="I60" s="412"/>
      <c r="J60" s="412"/>
      <c r="K60" s="412"/>
      <c r="L60" s="412"/>
      <c r="M60" s="412"/>
      <c r="N60" s="412"/>
      <c r="O60" s="412"/>
      <c r="P60" s="412"/>
      <c r="Q60" s="412"/>
      <c r="R60" s="412"/>
      <c r="S60" s="412"/>
      <c r="T60" s="412"/>
      <c r="U60" s="412"/>
      <c r="V60" s="412"/>
      <c r="W60" s="412"/>
    </row>
    <row r="61" spans="2:23">
      <c r="B61" s="412"/>
      <c r="C61" s="412"/>
      <c r="D61" s="412"/>
      <c r="E61" s="412"/>
      <c r="F61" s="412"/>
      <c r="G61" s="412"/>
      <c r="H61" s="412"/>
      <c r="I61" s="412"/>
      <c r="J61" s="412"/>
      <c r="K61" s="412"/>
      <c r="L61" s="412"/>
      <c r="M61" s="412"/>
      <c r="N61" s="412"/>
      <c r="O61" s="412"/>
      <c r="P61" s="412"/>
      <c r="Q61" s="412"/>
      <c r="R61" s="412"/>
      <c r="S61" s="412"/>
      <c r="T61" s="412"/>
      <c r="U61" s="412"/>
      <c r="V61" s="412"/>
      <c r="W61" s="412"/>
    </row>
    <row r="62" spans="2:23">
      <c r="B62" s="412"/>
      <c r="C62" s="412"/>
      <c r="D62" s="412"/>
      <c r="E62" s="412"/>
      <c r="F62" s="412"/>
      <c r="G62" s="412"/>
      <c r="H62" s="412"/>
      <c r="I62" s="412"/>
      <c r="J62" s="412"/>
      <c r="K62" s="412"/>
      <c r="L62" s="412"/>
      <c r="M62" s="412"/>
      <c r="N62" s="412"/>
      <c r="O62" s="412"/>
      <c r="P62" s="412"/>
      <c r="Q62" s="412"/>
      <c r="R62" s="412"/>
      <c r="S62" s="412"/>
      <c r="T62" s="412"/>
      <c r="U62" s="412"/>
      <c r="V62" s="412"/>
      <c r="W62" s="412"/>
    </row>
    <row r="63" spans="2:23">
      <c r="B63" s="412"/>
      <c r="C63" s="412"/>
      <c r="D63" s="412"/>
      <c r="E63" s="412"/>
      <c r="F63" s="412"/>
      <c r="G63" s="412"/>
      <c r="H63" s="412"/>
      <c r="I63" s="412"/>
      <c r="J63" s="412"/>
      <c r="K63" s="412"/>
      <c r="L63" s="412"/>
      <c r="M63" s="412"/>
      <c r="N63" s="412"/>
      <c r="O63" s="412"/>
      <c r="P63" s="412"/>
      <c r="Q63" s="412"/>
      <c r="R63" s="412"/>
      <c r="S63" s="412"/>
      <c r="T63" s="412"/>
      <c r="U63" s="412"/>
      <c r="V63" s="412"/>
      <c r="W63" s="412"/>
    </row>
    <row r="64" spans="2:23">
      <c r="B64" s="412"/>
      <c r="C64" s="412"/>
      <c r="D64" s="412"/>
      <c r="E64" s="412"/>
      <c r="F64" s="412"/>
      <c r="G64" s="412"/>
      <c r="H64" s="412"/>
      <c r="I64" s="412"/>
      <c r="J64" s="412"/>
      <c r="K64" s="412"/>
      <c r="L64" s="412"/>
      <c r="M64" s="412"/>
      <c r="N64" s="412"/>
      <c r="O64" s="412"/>
      <c r="P64" s="412"/>
      <c r="Q64" s="412"/>
      <c r="R64" s="412"/>
      <c r="S64" s="412"/>
      <c r="T64" s="412"/>
      <c r="U64" s="412"/>
      <c r="V64" s="412"/>
      <c r="W64" s="412"/>
    </row>
    <row r="65" spans="2:23">
      <c r="B65" s="412"/>
      <c r="C65" s="412"/>
      <c r="D65" s="412"/>
      <c r="E65" s="412"/>
      <c r="F65" s="412"/>
      <c r="G65" s="412"/>
      <c r="H65" s="412"/>
      <c r="I65" s="412"/>
      <c r="J65" s="412"/>
      <c r="K65" s="412"/>
      <c r="L65" s="412"/>
      <c r="M65" s="412"/>
      <c r="N65" s="412"/>
      <c r="O65" s="412"/>
      <c r="P65" s="412"/>
      <c r="Q65" s="412"/>
      <c r="R65" s="412"/>
      <c r="S65" s="412"/>
      <c r="T65" s="412"/>
      <c r="U65" s="412"/>
      <c r="V65" s="412"/>
      <c r="W65" s="412"/>
    </row>
    <row r="66" spans="2:23">
      <c r="B66" s="412"/>
      <c r="C66" s="412"/>
      <c r="D66" s="412"/>
      <c r="E66" s="412"/>
      <c r="F66" s="412"/>
      <c r="G66" s="412"/>
      <c r="H66" s="412"/>
      <c r="I66" s="412"/>
      <c r="J66" s="412"/>
      <c r="K66" s="412"/>
      <c r="L66" s="412"/>
      <c r="M66" s="412"/>
      <c r="N66" s="412"/>
      <c r="O66" s="412"/>
      <c r="P66" s="412"/>
      <c r="Q66" s="412"/>
      <c r="R66" s="412"/>
      <c r="S66" s="412"/>
      <c r="T66" s="412"/>
      <c r="U66" s="412"/>
      <c r="V66" s="412"/>
      <c r="W66" s="412"/>
    </row>
    <row r="67" spans="2:23">
      <c r="B67" s="412"/>
      <c r="C67" s="412"/>
      <c r="D67" s="412"/>
      <c r="E67" s="412"/>
      <c r="F67" s="412"/>
      <c r="G67" s="412"/>
      <c r="H67" s="412"/>
      <c r="I67" s="412"/>
      <c r="J67" s="412"/>
      <c r="K67" s="412"/>
      <c r="L67" s="412"/>
      <c r="M67" s="412"/>
      <c r="N67" s="412"/>
      <c r="O67" s="412"/>
      <c r="P67" s="412"/>
      <c r="Q67" s="412"/>
      <c r="R67" s="412"/>
      <c r="S67" s="412"/>
      <c r="T67" s="412"/>
      <c r="U67" s="412"/>
      <c r="V67" s="412"/>
      <c r="W67" s="412"/>
    </row>
    <row r="68" spans="2:23">
      <c r="B68" s="412"/>
      <c r="C68" s="412"/>
      <c r="D68" s="412"/>
      <c r="E68" s="412"/>
      <c r="F68" s="412"/>
      <c r="G68" s="412"/>
      <c r="H68" s="412"/>
      <c r="I68" s="412"/>
      <c r="J68" s="412"/>
      <c r="K68" s="412"/>
      <c r="L68" s="412"/>
      <c r="M68" s="412"/>
      <c r="N68" s="412"/>
      <c r="O68" s="412"/>
      <c r="P68" s="412"/>
      <c r="Q68" s="412"/>
      <c r="R68" s="412"/>
      <c r="S68" s="412"/>
      <c r="T68" s="412"/>
      <c r="U68" s="412"/>
      <c r="V68" s="412"/>
      <c r="W68" s="412"/>
    </row>
    <row r="69" spans="2:23">
      <c r="B69" s="412"/>
      <c r="C69" s="412"/>
      <c r="D69" s="412"/>
      <c r="E69" s="412"/>
      <c r="F69" s="412"/>
      <c r="G69" s="412"/>
      <c r="H69" s="412"/>
      <c r="I69" s="412"/>
      <c r="J69" s="412"/>
      <c r="K69" s="412"/>
      <c r="L69" s="412"/>
      <c r="M69" s="412"/>
      <c r="N69" s="412"/>
      <c r="O69" s="412"/>
      <c r="P69" s="412"/>
      <c r="Q69" s="412"/>
      <c r="R69" s="412"/>
      <c r="S69" s="412"/>
      <c r="T69" s="412"/>
      <c r="U69" s="412"/>
      <c r="V69" s="412"/>
      <c r="W69" s="412"/>
    </row>
    <row r="70" spans="2:23">
      <c r="B70" s="412"/>
      <c r="C70" s="412"/>
      <c r="D70" s="412"/>
      <c r="E70" s="412"/>
      <c r="F70" s="412"/>
      <c r="G70" s="412"/>
      <c r="H70" s="412"/>
      <c r="I70" s="412"/>
      <c r="J70" s="412"/>
      <c r="K70" s="412"/>
      <c r="L70" s="412"/>
      <c r="M70" s="412"/>
      <c r="N70" s="412"/>
      <c r="O70" s="412"/>
      <c r="P70" s="412"/>
      <c r="Q70" s="412"/>
      <c r="R70" s="412"/>
      <c r="S70" s="412"/>
      <c r="T70" s="412"/>
      <c r="U70" s="412"/>
      <c r="V70" s="412"/>
      <c r="W70" s="412"/>
    </row>
    <row r="71" spans="2:23">
      <c r="B71" s="412"/>
      <c r="C71" s="412"/>
      <c r="D71" s="412"/>
      <c r="E71" s="412"/>
      <c r="F71" s="412"/>
      <c r="G71" s="412"/>
      <c r="H71" s="412"/>
      <c r="I71" s="412"/>
      <c r="J71" s="412"/>
      <c r="K71" s="412"/>
      <c r="L71" s="412"/>
      <c r="M71" s="412"/>
      <c r="N71" s="412"/>
      <c r="O71" s="412"/>
      <c r="P71" s="412"/>
      <c r="Q71" s="412"/>
      <c r="R71" s="412"/>
      <c r="S71" s="412"/>
      <c r="T71" s="412"/>
      <c r="U71" s="412"/>
      <c r="V71" s="412"/>
      <c r="W71" s="412"/>
    </row>
    <row r="72" spans="2:23">
      <c r="B72" s="412"/>
      <c r="C72" s="412"/>
      <c r="D72" s="412"/>
      <c r="E72" s="412"/>
      <c r="F72" s="412"/>
      <c r="G72" s="412"/>
      <c r="H72" s="412"/>
      <c r="I72" s="412"/>
      <c r="J72" s="412"/>
      <c r="K72" s="412"/>
      <c r="L72" s="412"/>
      <c r="M72" s="412"/>
      <c r="N72" s="412"/>
      <c r="O72" s="412"/>
      <c r="P72" s="412"/>
      <c r="Q72" s="412"/>
      <c r="R72" s="412"/>
      <c r="S72" s="412"/>
      <c r="T72" s="412"/>
      <c r="U72" s="412"/>
      <c r="V72" s="412"/>
      <c r="W72" s="412"/>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topLeftCell="A16" zoomScaleNormal="100" workbookViewId="0">
      <selection sqref="A1:A3"/>
    </sheetView>
  </sheetViews>
  <sheetFormatPr defaultRowHeight="13.5"/>
  <cols>
    <col min="1" max="1" width="10" style="374" customWidth="1"/>
    <col min="2" max="44" width="2.875" style="374" customWidth="1"/>
    <col min="45" max="45" width="1.75" style="374" customWidth="1"/>
    <col min="46" max="69" width="2.875" style="374" customWidth="1"/>
    <col min="70" max="16384" width="9" style="374"/>
  </cols>
  <sheetData>
    <row r="1" spans="1:73" ht="33.75" customHeight="1">
      <c r="A1" s="1506" t="s">
        <v>1192</v>
      </c>
      <c r="B1" s="322" t="s">
        <v>851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0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06"/>
      <c r="B3" s="2796" t="s">
        <v>560</v>
      </c>
      <c r="C3" s="2796"/>
      <c r="D3" s="2796"/>
      <c r="E3" s="2796"/>
      <c r="F3" s="2796"/>
      <c r="G3" s="2796"/>
      <c r="H3" s="129"/>
      <c r="I3" s="127"/>
      <c r="J3" s="127"/>
      <c r="K3" s="2723"/>
      <c r="L3" s="2723"/>
      <c r="M3" s="2723"/>
      <c r="N3" s="2723"/>
      <c r="O3" s="2723"/>
      <c r="P3" s="129"/>
      <c r="Q3" s="323"/>
      <c r="R3" s="324"/>
      <c r="S3" s="323"/>
      <c r="T3" s="323"/>
      <c r="U3" s="323"/>
      <c r="V3" s="323"/>
      <c r="W3" s="323"/>
      <c r="X3" s="323"/>
      <c r="Y3" s="323"/>
      <c r="Z3" s="323"/>
      <c r="AA3" s="323"/>
      <c r="AB3" s="324"/>
      <c r="AC3" s="2724" t="s">
        <v>561</v>
      </c>
      <c r="AD3" s="2725"/>
      <c r="AE3" s="2725"/>
      <c r="AF3" s="2725"/>
      <c r="AG3" s="2726"/>
      <c r="AH3" s="2727"/>
      <c r="AI3" s="2727"/>
      <c r="AJ3" s="2727"/>
      <c r="AK3" s="2727"/>
      <c r="AL3" s="2727"/>
      <c r="AM3" s="2727"/>
      <c r="AN3" s="2727"/>
      <c r="AO3" s="2727"/>
      <c r="AP3" s="2727"/>
      <c r="AQ3" s="2727"/>
      <c r="AR3" s="2727"/>
      <c r="AS3" s="2727"/>
      <c r="AT3" s="2727"/>
      <c r="AU3" s="2727"/>
      <c r="AV3" s="2727"/>
      <c r="AW3" s="2727"/>
      <c r="AX3" s="2727"/>
      <c r="AY3" s="2727"/>
      <c r="AZ3" s="2727"/>
      <c r="BA3" s="2727"/>
      <c r="BB3" s="2728"/>
      <c r="BC3" s="128"/>
      <c r="BD3" s="128"/>
      <c r="BE3" s="128"/>
      <c r="BF3" s="128"/>
      <c r="BG3" s="128"/>
      <c r="BH3" s="128"/>
      <c r="BI3" s="128"/>
      <c r="BJ3" s="128"/>
      <c r="BK3" s="128"/>
      <c r="BL3" s="128"/>
      <c r="BM3" s="128"/>
      <c r="BN3" s="128"/>
      <c r="BO3" s="128"/>
      <c r="BP3" s="127"/>
      <c r="BQ3" s="127"/>
    </row>
    <row r="4" spans="1:73" ht="21" customHeight="1" thickBot="1">
      <c r="B4" s="2796"/>
      <c r="C4" s="2796"/>
      <c r="D4" s="2796"/>
      <c r="E4" s="2796"/>
      <c r="F4" s="2796"/>
      <c r="G4" s="2796"/>
      <c r="H4" s="129"/>
      <c r="I4" s="129"/>
      <c r="J4" s="325"/>
      <c r="K4" s="2723"/>
      <c r="L4" s="2723"/>
      <c r="M4" s="2723"/>
      <c r="N4" s="2723"/>
      <c r="O4" s="2723"/>
      <c r="P4" s="127"/>
      <c r="Q4" s="2729" t="s">
        <v>562</v>
      </c>
      <c r="R4" s="2730"/>
      <c r="S4" s="2730"/>
      <c r="T4" s="2730"/>
      <c r="U4" s="2730"/>
      <c r="V4" s="2730"/>
      <c r="W4" s="2730"/>
      <c r="X4" s="2763"/>
      <c r="Y4" s="2764"/>
      <c r="Z4" s="2765"/>
      <c r="AA4" s="324"/>
      <c r="AB4" s="324"/>
      <c r="AC4" s="2766" t="s">
        <v>563</v>
      </c>
      <c r="AD4" s="2767"/>
      <c r="AE4" s="2767"/>
      <c r="AF4" s="2768"/>
      <c r="AG4" s="2769">
        <f>入力シート!D23</f>
        <v>0</v>
      </c>
      <c r="AH4" s="2770"/>
      <c r="AI4" s="2770"/>
      <c r="AJ4" s="2770"/>
      <c r="AK4" s="2770"/>
      <c r="AL4" s="2770"/>
      <c r="AM4" s="2770"/>
      <c r="AN4" s="2770"/>
      <c r="AO4" s="2770"/>
      <c r="AP4" s="2770"/>
      <c r="AQ4" s="2770"/>
      <c r="AR4" s="2770"/>
      <c r="AS4" s="2770"/>
      <c r="AT4" s="2770"/>
      <c r="AU4" s="2770"/>
      <c r="AV4" s="2770"/>
      <c r="AW4" s="2770"/>
      <c r="AX4" s="2770"/>
      <c r="AY4" s="2770"/>
      <c r="AZ4" s="2770"/>
      <c r="BA4" s="2770"/>
      <c r="BB4" s="2771"/>
      <c r="BC4" s="2752" t="s">
        <v>564</v>
      </c>
      <c r="BD4" s="2752"/>
      <c r="BE4" s="2752"/>
      <c r="BF4" s="2752"/>
      <c r="BG4" s="2753"/>
      <c r="BH4" s="2772" t="s">
        <v>105</v>
      </c>
      <c r="BI4" s="2773"/>
      <c r="BJ4" s="2773"/>
      <c r="BK4" s="2773"/>
      <c r="BL4" s="2773"/>
      <c r="BM4" s="2773"/>
      <c r="BN4" s="2773"/>
      <c r="BO4" s="2774"/>
      <c r="BP4" s="451"/>
      <c r="BQ4" s="127"/>
    </row>
    <row r="5" spans="1:73" ht="21" customHeight="1">
      <c r="B5" s="2729" t="s">
        <v>861</v>
      </c>
      <c r="C5" s="2730"/>
      <c r="D5" s="2730"/>
      <c r="E5" s="2730"/>
      <c r="F5" s="2730"/>
      <c r="G5" s="2777" t="str">
        <f>"福 岡 県 "&amp;入力シート!C3</f>
        <v xml:space="preserve">福 岡 県 </v>
      </c>
      <c r="H5" s="2778"/>
      <c r="I5" s="2778"/>
      <c r="J5" s="2778"/>
      <c r="K5" s="2778"/>
      <c r="L5" s="2778"/>
      <c r="M5" s="2778"/>
      <c r="N5" s="2778"/>
      <c r="O5" s="2778"/>
      <c r="P5" s="2779"/>
      <c r="Q5" s="2783" t="s">
        <v>502</v>
      </c>
      <c r="R5" s="2783"/>
      <c r="S5" s="2784"/>
      <c r="T5" s="2785"/>
      <c r="U5" s="2786"/>
      <c r="V5" s="2786"/>
      <c r="W5" s="2786"/>
      <c r="X5" s="2786"/>
      <c r="Y5" s="2786"/>
      <c r="Z5" s="2787"/>
      <c r="AA5" s="323"/>
      <c r="AB5" s="324"/>
      <c r="AC5" s="2788" t="s">
        <v>565</v>
      </c>
      <c r="AD5" s="2789"/>
      <c r="AE5" s="2789"/>
      <c r="AF5" s="2790"/>
      <c r="AG5" s="2791"/>
      <c r="AH5" s="2792"/>
      <c r="AI5" s="2792"/>
      <c r="AJ5" s="2792"/>
      <c r="AK5" s="2792"/>
      <c r="AL5" s="2792"/>
      <c r="AM5" s="2792"/>
      <c r="AN5" s="2792"/>
      <c r="AO5" s="2792"/>
      <c r="AP5" s="2792"/>
      <c r="AQ5" s="2792"/>
      <c r="AR5" s="2792"/>
      <c r="AS5" s="2792"/>
      <c r="AT5" s="2792"/>
      <c r="AU5" s="2793"/>
      <c r="AV5" s="2783" t="s">
        <v>862</v>
      </c>
      <c r="AW5" s="2784"/>
      <c r="AX5" s="2797"/>
      <c r="AY5" s="2667"/>
      <c r="AZ5" s="2667"/>
      <c r="BA5" s="2667"/>
      <c r="BB5" s="2667"/>
      <c r="BC5" s="2783" t="s">
        <v>567</v>
      </c>
      <c r="BD5" s="2783"/>
      <c r="BE5" s="2783"/>
      <c r="BF5" s="2783"/>
      <c r="BG5" s="2784"/>
      <c r="BH5" s="2731"/>
      <c r="BI5" s="2732"/>
      <c r="BJ5" s="2732"/>
      <c r="BK5" s="2732"/>
      <c r="BL5" s="2732"/>
      <c r="BM5" s="2732"/>
      <c r="BN5" s="2732"/>
      <c r="BO5" s="2733"/>
      <c r="BP5" s="451"/>
      <c r="BQ5" s="127"/>
    </row>
    <row r="6" spans="1:73" ht="21" customHeight="1" thickBot="1">
      <c r="B6" s="2775"/>
      <c r="C6" s="2776"/>
      <c r="D6" s="2776"/>
      <c r="E6" s="2776"/>
      <c r="F6" s="2776"/>
      <c r="G6" s="2780"/>
      <c r="H6" s="2781"/>
      <c r="I6" s="2781"/>
      <c r="J6" s="2781"/>
      <c r="K6" s="2781"/>
      <c r="L6" s="2781"/>
      <c r="M6" s="2781"/>
      <c r="N6" s="2781"/>
      <c r="O6" s="2781"/>
      <c r="P6" s="2782"/>
      <c r="Q6" s="2734" t="s">
        <v>862</v>
      </c>
      <c r="R6" s="2734"/>
      <c r="S6" s="2735"/>
      <c r="T6" s="2736"/>
      <c r="U6" s="2737"/>
      <c r="V6" s="2737"/>
      <c r="W6" s="2737"/>
      <c r="X6" s="2737"/>
      <c r="Y6" s="2737"/>
      <c r="Z6" s="2738"/>
      <c r="AA6" s="323"/>
      <c r="AB6" s="324"/>
      <c r="AC6" s="2739" t="s">
        <v>568</v>
      </c>
      <c r="AD6" s="2734"/>
      <c r="AE6" s="2734"/>
      <c r="AF6" s="2735"/>
      <c r="AG6" s="2740">
        <f>入力シート!D22</f>
        <v>0</v>
      </c>
      <c r="AH6" s="2741"/>
      <c r="AI6" s="2741"/>
      <c r="AJ6" s="2741"/>
      <c r="AK6" s="2741"/>
      <c r="AL6" s="2741"/>
      <c r="AM6" s="2741"/>
      <c r="AN6" s="2741"/>
      <c r="AO6" s="2741"/>
      <c r="AP6" s="2741"/>
      <c r="AQ6" s="2741"/>
      <c r="AR6" s="2741"/>
      <c r="AS6" s="2741"/>
      <c r="AT6" s="2741"/>
      <c r="AU6" s="2742"/>
      <c r="AV6" s="2734" t="s">
        <v>863</v>
      </c>
      <c r="AW6" s="2735"/>
      <c r="AX6" s="2743"/>
      <c r="AY6" s="2744"/>
      <c r="AZ6" s="2744"/>
      <c r="BA6" s="2744"/>
      <c r="BB6" s="2744"/>
      <c r="BC6" s="2734" t="s">
        <v>570</v>
      </c>
      <c r="BD6" s="2734"/>
      <c r="BE6" s="2734"/>
      <c r="BF6" s="2734"/>
      <c r="BG6" s="2735"/>
      <c r="BH6" s="2745"/>
      <c r="BI6" s="2746"/>
      <c r="BJ6" s="2746"/>
      <c r="BK6" s="2746"/>
      <c r="BL6" s="2746"/>
      <c r="BM6" s="2746"/>
      <c r="BN6" s="2746"/>
      <c r="BO6" s="2747"/>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1" t="s">
        <v>571</v>
      </c>
      <c r="C8" s="2752"/>
      <c r="D8" s="2752"/>
      <c r="E8" s="2752"/>
      <c r="F8" s="2753"/>
      <c r="G8" s="2757" t="str">
        <f>入力シート!$D$5&amp;" "&amp;入力シート!$D$8&amp;"　"&amp;入力シート!$D$7&amp;"　"&amp;入力シート!$D$4&amp;入力シート!$E$4&amp;入力シート!$G$4&amp;入力シート!$I$4&amp;入力シート!$K$4&amp;入力シート!$O$4&amp;"　"&amp;入力シート!D6</f>
        <v xml:space="preserve"> 　　平成年度起工第号　</v>
      </c>
      <c r="H8" s="2758"/>
      <c r="I8" s="2758"/>
      <c r="J8" s="2758"/>
      <c r="K8" s="2758"/>
      <c r="L8" s="2758"/>
      <c r="M8" s="2758"/>
      <c r="N8" s="2758"/>
      <c r="O8" s="2758"/>
      <c r="P8" s="2758"/>
      <c r="Q8" s="2758"/>
      <c r="R8" s="2758"/>
      <c r="S8" s="2758"/>
      <c r="T8" s="2758"/>
      <c r="U8" s="2758"/>
      <c r="V8" s="2758"/>
      <c r="W8" s="2758"/>
      <c r="X8" s="2758"/>
      <c r="Y8" s="2758"/>
      <c r="Z8" s="2758"/>
      <c r="AA8" s="2758"/>
      <c r="AB8" s="2758"/>
      <c r="AC8" s="2758"/>
      <c r="AD8" s="2758"/>
      <c r="AE8" s="2758"/>
      <c r="AF8" s="2759"/>
      <c r="AG8" s="2752" t="s">
        <v>520</v>
      </c>
      <c r="AH8" s="2752"/>
      <c r="AI8" s="2752"/>
      <c r="AJ8" s="2752"/>
      <c r="AK8" s="2760">
        <v>0</v>
      </c>
      <c r="AL8" s="2761"/>
      <c r="AM8" s="2761"/>
      <c r="AN8" s="2761"/>
      <c r="AO8" s="2761"/>
      <c r="AP8" s="2761"/>
      <c r="AQ8" s="2762"/>
      <c r="AR8" s="2748" t="s">
        <v>572</v>
      </c>
      <c r="AS8" s="2749"/>
      <c r="AT8" s="2749"/>
      <c r="AU8" s="2749"/>
      <c r="AV8" s="2749"/>
      <c r="AW8" s="2749"/>
      <c r="AX8" s="2750"/>
      <c r="AY8" s="327"/>
      <c r="AZ8" s="2751" t="s">
        <v>573</v>
      </c>
      <c r="BA8" s="2752"/>
      <c r="BB8" s="2752"/>
      <c r="BC8" s="2753"/>
      <c r="BD8" s="2754" t="s">
        <v>864</v>
      </c>
      <c r="BE8" s="2755"/>
      <c r="BF8" s="2755"/>
      <c r="BG8" s="2755"/>
      <c r="BH8" s="2752" t="s">
        <v>574</v>
      </c>
      <c r="BI8" s="2752"/>
      <c r="BJ8" s="2752"/>
      <c r="BK8" s="2756"/>
      <c r="BL8" s="2794" t="s">
        <v>575</v>
      </c>
      <c r="BM8" s="2755"/>
      <c r="BN8" s="2755"/>
      <c r="BO8" s="2795"/>
      <c r="BP8" s="451"/>
      <c r="BQ8" s="127"/>
      <c r="BT8" s="374">
        <f>入力シート!$D$13</f>
        <v>0</v>
      </c>
      <c r="BU8" s="421">
        <f>入力シート!$D$17</f>
        <v>0</v>
      </c>
    </row>
    <row r="9" spans="1:73" ht="21" customHeight="1">
      <c r="B9" s="2814" t="s">
        <v>0</v>
      </c>
      <c r="C9" s="2815"/>
      <c r="D9" s="2815"/>
      <c r="E9" s="2815"/>
      <c r="F9" s="2816"/>
      <c r="G9" s="2817">
        <f>入力シート!D9</f>
        <v>0</v>
      </c>
      <c r="H9" s="2818"/>
      <c r="I9" s="2818"/>
      <c r="J9" s="2818"/>
      <c r="K9" s="2818"/>
      <c r="L9" s="2818"/>
      <c r="M9" s="2818"/>
      <c r="N9" s="2818"/>
      <c r="O9" s="2818"/>
      <c r="P9" s="2818"/>
      <c r="Q9" s="2818"/>
      <c r="R9" s="2818"/>
      <c r="S9" s="2818"/>
      <c r="T9" s="2818"/>
      <c r="U9" s="2819"/>
      <c r="V9" s="2783" t="s">
        <v>1</v>
      </c>
      <c r="W9" s="2783"/>
      <c r="X9" s="2783"/>
      <c r="Y9" s="2783"/>
      <c r="Z9" s="2783"/>
      <c r="AA9" s="2784"/>
      <c r="AB9" s="2820"/>
      <c r="AC9" s="2821"/>
      <c r="AD9" s="2821"/>
      <c r="AE9" s="2821"/>
      <c r="AF9" s="2822"/>
      <c r="AG9" s="2783" t="s">
        <v>2</v>
      </c>
      <c r="AH9" s="2783"/>
      <c r="AI9" s="2783"/>
      <c r="AJ9" s="2783"/>
      <c r="AK9" s="2805">
        <f>入力シート!D12</f>
        <v>0</v>
      </c>
      <c r="AL9" s="2806"/>
      <c r="AM9" s="2806"/>
      <c r="AN9" s="2806"/>
      <c r="AO9" s="2806"/>
      <c r="AP9" s="2806"/>
      <c r="AQ9" s="2807"/>
      <c r="AR9" s="2823" t="s">
        <v>3</v>
      </c>
      <c r="AS9" s="2824"/>
      <c r="AT9" s="2824"/>
      <c r="AU9" s="2824"/>
      <c r="AV9" s="2824"/>
      <c r="AW9" s="2824"/>
      <c r="AX9" s="2825"/>
      <c r="AY9" s="327"/>
      <c r="AZ9" s="2826" t="s">
        <v>4</v>
      </c>
      <c r="BA9" s="2783"/>
      <c r="BB9" s="2783"/>
      <c r="BC9" s="2784"/>
      <c r="BD9" s="2827" t="s">
        <v>864</v>
      </c>
      <c r="BE9" s="2800"/>
      <c r="BF9" s="2800"/>
      <c r="BG9" s="2800"/>
      <c r="BH9" s="2783" t="s">
        <v>6</v>
      </c>
      <c r="BI9" s="2783"/>
      <c r="BJ9" s="2783"/>
      <c r="BK9" s="2798"/>
      <c r="BL9" s="2799" t="s">
        <v>575</v>
      </c>
      <c r="BM9" s="2800"/>
      <c r="BN9" s="2800"/>
      <c r="BO9" s="2801"/>
      <c r="BP9" s="451"/>
      <c r="BQ9" s="127"/>
      <c r="BT9" s="374">
        <f>入力シート!$D$14</f>
        <v>0</v>
      </c>
      <c r="BU9" s="421">
        <f>入力シート!$D$19</f>
        <v>0</v>
      </c>
    </row>
    <row r="10" spans="1:73" ht="21" customHeight="1" thickBot="1">
      <c r="B10" s="2766" t="s">
        <v>7</v>
      </c>
      <c r="C10" s="2767"/>
      <c r="D10" s="2767"/>
      <c r="E10" s="2767"/>
      <c r="F10" s="2768"/>
      <c r="G10" s="2802"/>
      <c r="H10" s="2803"/>
      <c r="I10" s="2803"/>
      <c r="J10" s="2803"/>
      <c r="K10" s="2803"/>
      <c r="L10" s="2803"/>
      <c r="M10" s="2803"/>
      <c r="N10" s="2803"/>
      <c r="O10" s="2803"/>
      <c r="P10" s="2803"/>
      <c r="Q10" s="2803"/>
      <c r="R10" s="2803"/>
      <c r="S10" s="2803"/>
      <c r="T10" s="2803"/>
      <c r="U10" s="2803"/>
      <c r="V10" s="2803"/>
      <c r="W10" s="2803"/>
      <c r="X10" s="2803"/>
      <c r="Y10" s="2803"/>
      <c r="Z10" s="2803"/>
      <c r="AA10" s="2803"/>
      <c r="AB10" s="2803"/>
      <c r="AC10" s="2803"/>
      <c r="AD10" s="2803"/>
      <c r="AE10" s="2803"/>
      <c r="AF10" s="2804"/>
      <c r="AG10" s="2783" t="s">
        <v>8</v>
      </c>
      <c r="AH10" s="2783"/>
      <c r="AI10" s="2783"/>
      <c r="AJ10" s="2783"/>
      <c r="AK10" s="2805"/>
      <c r="AL10" s="2806"/>
      <c r="AM10" s="2806"/>
      <c r="AN10" s="2806"/>
      <c r="AO10" s="2806"/>
      <c r="AP10" s="2806"/>
      <c r="AQ10" s="2807"/>
      <c r="AR10" s="2808" t="s">
        <v>9</v>
      </c>
      <c r="AS10" s="2809"/>
      <c r="AT10" s="2809"/>
      <c r="AU10" s="2809"/>
      <c r="AV10" s="2809"/>
      <c r="AW10" s="2809"/>
      <c r="AX10" s="2810"/>
      <c r="AY10" s="327"/>
      <c r="AZ10" s="2739" t="s">
        <v>10</v>
      </c>
      <c r="BA10" s="2734"/>
      <c r="BB10" s="2734"/>
      <c r="BC10" s="2735"/>
      <c r="BD10" s="2743"/>
      <c r="BE10" s="2744"/>
      <c r="BF10" s="2744"/>
      <c r="BG10" s="2744"/>
      <c r="BH10" s="2734" t="s">
        <v>11</v>
      </c>
      <c r="BI10" s="2734"/>
      <c r="BJ10" s="2734"/>
      <c r="BK10" s="2811"/>
      <c r="BL10" s="2812"/>
      <c r="BM10" s="2744"/>
      <c r="BN10" s="2744"/>
      <c r="BO10" s="2813"/>
      <c r="BP10" s="451"/>
      <c r="BQ10" s="127"/>
      <c r="BT10" s="374">
        <f>入力シート!$D$15</f>
        <v>0</v>
      </c>
      <c r="BU10" s="421">
        <f>入力シート!$D$21</f>
        <v>0</v>
      </c>
    </row>
    <row r="11" spans="1:73" ht="21" customHeight="1" thickBot="1">
      <c r="B11" s="2826" t="s">
        <v>12</v>
      </c>
      <c r="C11" s="2783"/>
      <c r="D11" s="2783"/>
      <c r="E11" s="2783"/>
      <c r="F11" s="2784"/>
      <c r="G11" s="2828"/>
      <c r="H11" s="2829"/>
      <c r="I11" s="2829"/>
      <c r="J11" s="2829"/>
      <c r="K11" s="2829"/>
      <c r="L11" s="2829"/>
      <c r="M11" s="2829"/>
      <c r="N11" s="2829"/>
      <c r="O11" s="2829"/>
      <c r="P11" s="2829"/>
      <c r="Q11" s="2829"/>
      <c r="R11" s="2829"/>
      <c r="S11" s="2829"/>
      <c r="T11" s="2829"/>
      <c r="U11" s="2830"/>
      <c r="V11" s="2783" t="s">
        <v>13</v>
      </c>
      <c r="W11" s="2783"/>
      <c r="X11" s="2783"/>
      <c r="Y11" s="2783"/>
      <c r="Z11" s="2783"/>
      <c r="AA11" s="2784"/>
      <c r="AB11" s="2797"/>
      <c r="AC11" s="2667"/>
      <c r="AD11" s="2667"/>
      <c r="AE11" s="2667"/>
      <c r="AF11" s="2667"/>
      <c r="AG11" s="2667"/>
      <c r="AH11" s="2667"/>
      <c r="AI11" s="2667"/>
      <c r="AJ11" s="2667"/>
      <c r="AK11" s="2667"/>
      <c r="AL11" s="2667"/>
      <c r="AM11" s="2667"/>
      <c r="AN11" s="2667"/>
      <c r="AO11" s="2667"/>
      <c r="AP11" s="2667"/>
      <c r="AQ11" s="2834"/>
      <c r="AR11" s="2835" t="s">
        <v>865</v>
      </c>
      <c r="AS11" s="2836"/>
      <c r="AT11" s="2836"/>
      <c r="AU11" s="2836"/>
      <c r="AV11" s="2836"/>
      <c r="AW11" s="2836"/>
      <c r="AX11" s="2837"/>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39"/>
      <c r="C12" s="2734"/>
      <c r="D12" s="2734"/>
      <c r="E12" s="2734"/>
      <c r="F12" s="2735"/>
      <c r="G12" s="2831"/>
      <c r="H12" s="2832"/>
      <c r="I12" s="2832"/>
      <c r="J12" s="2832"/>
      <c r="K12" s="2832"/>
      <c r="L12" s="2832"/>
      <c r="M12" s="2832"/>
      <c r="N12" s="2832"/>
      <c r="O12" s="2832"/>
      <c r="P12" s="2832"/>
      <c r="Q12" s="2832"/>
      <c r="R12" s="2832"/>
      <c r="S12" s="2832"/>
      <c r="T12" s="2832"/>
      <c r="U12" s="2833"/>
      <c r="V12" s="2734"/>
      <c r="W12" s="2734"/>
      <c r="X12" s="2734"/>
      <c r="Y12" s="2734"/>
      <c r="Z12" s="2734"/>
      <c r="AA12" s="2735"/>
      <c r="AB12" s="2743"/>
      <c r="AC12" s="2744"/>
      <c r="AD12" s="2744"/>
      <c r="AE12" s="2744"/>
      <c r="AF12" s="2744"/>
      <c r="AG12" s="2744"/>
      <c r="AH12" s="2744"/>
      <c r="AI12" s="2744"/>
      <c r="AJ12" s="2744"/>
      <c r="AK12" s="2744"/>
      <c r="AL12" s="2744"/>
      <c r="AM12" s="2744"/>
      <c r="AN12" s="2744"/>
      <c r="AO12" s="2744"/>
      <c r="AP12" s="2744"/>
      <c r="AQ12" s="2813"/>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851" t="s">
        <v>852</v>
      </c>
      <c r="C15" s="2851"/>
      <c r="D15" s="2851"/>
      <c r="E15" s="2851"/>
      <c r="F15" s="2851"/>
      <c r="G15" s="2851"/>
      <c r="H15" s="2851"/>
      <c r="I15" s="2851"/>
      <c r="J15" s="2851"/>
      <c r="K15" s="2851"/>
      <c r="L15" s="2851"/>
      <c r="M15" s="2851"/>
      <c r="N15" s="2851"/>
      <c r="O15" s="2851"/>
      <c r="P15" s="2851"/>
      <c r="Q15" s="2851"/>
      <c r="R15" s="2851"/>
      <c r="S15" s="2851"/>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851"/>
      <c r="C16" s="2851"/>
      <c r="D16" s="2851"/>
      <c r="E16" s="2851"/>
      <c r="F16" s="2851"/>
      <c r="G16" s="2851"/>
      <c r="H16" s="2851"/>
      <c r="I16" s="2851"/>
      <c r="J16" s="2851"/>
      <c r="K16" s="2851"/>
      <c r="L16" s="2851"/>
      <c r="M16" s="2851"/>
      <c r="N16" s="2851"/>
      <c r="O16" s="2851"/>
      <c r="P16" s="2851"/>
      <c r="Q16" s="2851"/>
      <c r="R16" s="2851"/>
      <c r="S16" s="2851"/>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1" t="s">
        <v>15</v>
      </c>
      <c r="C18" s="2752"/>
      <c r="D18" s="2752"/>
      <c r="E18" s="2752"/>
      <c r="F18" s="2752"/>
      <c r="G18" s="2752"/>
      <c r="H18" s="2752"/>
      <c r="I18" s="2752"/>
      <c r="J18" s="2752"/>
      <c r="K18" s="2752"/>
      <c r="L18" s="2752"/>
      <c r="M18" s="2752"/>
      <c r="N18" s="2752"/>
      <c r="O18" s="2752"/>
      <c r="P18" s="2752"/>
      <c r="Q18" s="2752"/>
      <c r="R18" s="2752"/>
      <c r="S18" s="2752"/>
      <c r="T18" s="2752"/>
      <c r="U18" s="2752"/>
      <c r="V18" s="2752" t="s">
        <v>16</v>
      </c>
      <c r="W18" s="2752"/>
      <c r="X18" s="2752"/>
      <c r="Y18" s="2752"/>
      <c r="Z18" s="2752"/>
      <c r="AA18" s="2752"/>
      <c r="AB18" s="2752"/>
      <c r="AC18" s="2752"/>
      <c r="AD18" s="2752"/>
      <c r="AE18" s="2752"/>
      <c r="AF18" s="2752"/>
      <c r="AG18" s="2752"/>
      <c r="AH18" s="2752"/>
      <c r="AI18" s="2752"/>
      <c r="AJ18" s="2752"/>
      <c r="AK18" s="2752"/>
      <c r="AL18" s="2752"/>
      <c r="AM18" s="2752"/>
      <c r="AN18" s="2752"/>
      <c r="AO18" s="2752"/>
      <c r="AP18" s="2752"/>
      <c r="AQ18" s="2752"/>
      <c r="AR18" s="2752"/>
      <c r="AS18" s="2752"/>
      <c r="AT18" s="2752"/>
      <c r="AU18" s="2752"/>
      <c r="AV18" s="2752"/>
      <c r="AW18" s="2752"/>
      <c r="AX18" s="2752"/>
      <c r="AY18" s="2752"/>
      <c r="AZ18" s="2752"/>
      <c r="BA18" s="2752"/>
      <c r="BB18" s="2752"/>
      <c r="BC18" s="2752"/>
      <c r="BD18" s="2752"/>
      <c r="BE18" s="2752"/>
      <c r="BF18" s="2752"/>
      <c r="BG18" s="2752"/>
      <c r="BH18" s="2752"/>
      <c r="BI18" s="2752"/>
      <c r="BJ18" s="2752"/>
      <c r="BK18" s="2752"/>
      <c r="BL18" s="2752"/>
      <c r="BM18" s="2752"/>
      <c r="BN18" s="2838" t="s">
        <v>17</v>
      </c>
      <c r="BO18" s="2838"/>
      <c r="BP18" s="2838"/>
      <c r="BQ18" s="2839"/>
    </row>
    <row r="19" spans="2:69">
      <c r="B19" s="2826" t="s">
        <v>18</v>
      </c>
      <c r="C19" s="2783"/>
      <c r="D19" s="2783"/>
      <c r="E19" s="2783"/>
      <c r="F19" s="2783"/>
      <c r="G19" s="2783" t="s">
        <v>19</v>
      </c>
      <c r="H19" s="2783"/>
      <c r="I19" s="2783"/>
      <c r="J19" s="2783" t="s">
        <v>20</v>
      </c>
      <c r="K19" s="2783"/>
      <c r="L19" s="2783"/>
      <c r="M19" s="2783"/>
      <c r="N19" s="2783"/>
      <c r="O19" s="2783" t="s">
        <v>21</v>
      </c>
      <c r="P19" s="2783"/>
      <c r="Q19" s="2783"/>
      <c r="R19" s="2783" t="s">
        <v>22</v>
      </c>
      <c r="S19" s="2783"/>
      <c r="T19" s="2783"/>
      <c r="U19" s="2783"/>
      <c r="V19" s="2783" t="s">
        <v>23</v>
      </c>
      <c r="W19" s="2783"/>
      <c r="X19" s="2783"/>
      <c r="Y19" s="2783"/>
      <c r="Z19" s="2783"/>
      <c r="AA19" s="2783"/>
      <c r="AB19" s="2783"/>
      <c r="AC19" s="2783"/>
      <c r="AD19" s="2783"/>
      <c r="AE19" s="2783"/>
      <c r="AF19" s="2784"/>
      <c r="AG19" s="2846" t="s">
        <v>24</v>
      </c>
      <c r="AH19" s="2783"/>
      <c r="AI19" s="2783"/>
      <c r="AJ19" s="2798"/>
      <c r="AK19" s="2849" t="s">
        <v>25</v>
      </c>
      <c r="AL19" s="2783"/>
      <c r="AM19" s="2783"/>
      <c r="AN19" s="2783"/>
      <c r="AO19" s="2783" t="s">
        <v>26</v>
      </c>
      <c r="AP19" s="2783"/>
      <c r="AQ19" s="2783"/>
      <c r="AR19" s="2783"/>
      <c r="AS19" s="2783"/>
      <c r="AT19" s="2783"/>
      <c r="AU19" s="2783"/>
      <c r="AV19" s="2783"/>
      <c r="AW19" s="2783"/>
      <c r="AX19" s="2783"/>
      <c r="AY19" s="2783"/>
      <c r="AZ19" s="2783"/>
      <c r="BA19" s="2783" t="s">
        <v>27</v>
      </c>
      <c r="BB19" s="2783"/>
      <c r="BC19" s="2783"/>
      <c r="BD19" s="2783"/>
      <c r="BE19" s="2783"/>
      <c r="BF19" s="2783"/>
      <c r="BG19" s="2783" t="s">
        <v>28</v>
      </c>
      <c r="BH19" s="2783"/>
      <c r="BI19" s="2783"/>
      <c r="BJ19" s="2783"/>
      <c r="BK19" s="2783"/>
      <c r="BL19" s="2783"/>
      <c r="BM19" s="2783"/>
      <c r="BN19" s="2840"/>
      <c r="BO19" s="2840"/>
      <c r="BP19" s="2840"/>
      <c r="BQ19" s="2841"/>
    </row>
    <row r="20" spans="2:69" ht="14.25" thickBot="1">
      <c r="B20" s="2739"/>
      <c r="C20" s="2734"/>
      <c r="D20" s="2844"/>
      <c r="E20" s="2844"/>
      <c r="F20" s="2844"/>
      <c r="G20" s="2844"/>
      <c r="H20" s="2844"/>
      <c r="I20" s="2844"/>
      <c r="J20" s="2844"/>
      <c r="K20" s="2844"/>
      <c r="L20" s="2844"/>
      <c r="M20" s="2844"/>
      <c r="N20" s="2844"/>
      <c r="O20" s="2844"/>
      <c r="P20" s="2844"/>
      <c r="Q20" s="2844"/>
      <c r="R20" s="2734"/>
      <c r="S20" s="2734"/>
      <c r="T20" s="2734"/>
      <c r="U20" s="2734"/>
      <c r="V20" s="2844"/>
      <c r="W20" s="2844"/>
      <c r="X20" s="2844"/>
      <c r="Y20" s="2844"/>
      <c r="Z20" s="2844"/>
      <c r="AA20" s="2844"/>
      <c r="AB20" s="2844"/>
      <c r="AC20" s="2844"/>
      <c r="AD20" s="2844"/>
      <c r="AE20" s="2844"/>
      <c r="AF20" s="2845"/>
      <c r="AG20" s="2847"/>
      <c r="AH20" s="2844"/>
      <c r="AI20" s="2844"/>
      <c r="AJ20" s="2848"/>
      <c r="AK20" s="2850"/>
      <c r="AL20" s="2844"/>
      <c r="AM20" s="2844"/>
      <c r="AN20" s="2844"/>
      <c r="AO20" s="2844"/>
      <c r="AP20" s="2844"/>
      <c r="AQ20" s="2844"/>
      <c r="AR20" s="2844"/>
      <c r="AS20" s="2844"/>
      <c r="AT20" s="2844"/>
      <c r="AU20" s="2844"/>
      <c r="AV20" s="2844"/>
      <c r="AW20" s="2844"/>
      <c r="AX20" s="2844"/>
      <c r="AY20" s="2844"/>
      <c r="AZ20" s="2844"/>
      <c r="BA20" s="2844"/>
      <c r="BB20" s="2844"/>
      <c r="BC20" s="2844"/>
      <c r="BD20" s="2844"/>
      <c r="BE20" s="2844"/>
      <c r="BF20" s="2844"/>
      <c r="BG20" s="2844"/>
      <c r="BH20" s="2844"/>
      <c r="BI20" s="2844"/>
      <c r="BJ20" s="2844"/>
      <c r="BK20" s="2844"/>
      <c r="BL20" s="2844"/>
      <c r="BM20" s="2844"/>
      <c r="BN20" s="2842"/>
      <c r="BO20" s="2842"/>
      <c r="BP20" s="2842"/>
      <c r="BQ20" s="2843"/>
    </row>
    <row r="21" spans="2:69" ht="17.25" customHeight="1">
      <c r="B21" s="2852" t="s">
        <v>29</v>
      </c>
      <c r="C21" s="2853"/>
      <c r="D21" s="2858" t="s">
        <v>30</v>
      </c>
      <c r="E21" s="2859"/>
      <c r="F21" s="2859"/>
      <c r="G21" s="2864"/>
      <c r="H21" s="2864"/>
      <c r="I21" s="2864"/>
      <c r="J21" s="2865"/>
      <c r="K21" s="2865"/>
      <c r="L21" s="2865"/>
      <c r="M21" s="2865"/>
      <c r="N21" s="2865"/>
      <c r="O21" s="2866"/>
      <c r="P21" s="2866"/>
      <c r="Q21" s="2866"/>
      <c r="R21" s="2867"/>
      <c r="S21" s="2868"/>
      <c r="T21" s="2869" t="s">
        <v>31</v>
      </c>
      <c r="U21" s="2870"/>
      <c r="V21" s="2871"/>
      <c r="W21" s="2871"/>
      <c r="X21" s="2871"/>
      <c r="Y21" s="2871"/>
      <c r="Z21" s="2871"/>
      <c r="AA21" s="2871"/>
      <c r="AB21" s="2871"/>
      <c r="AC21" s="2871"/>
      <c r="AD21" s="2871"/>
      <c r="AE21" s="2871"/>
      <c r="AF21" s="2872"/>
      <c r="AG21" s="2873"/>
      <c r="AH21" s="2871"/>
      <c r="AI21" s="2871"/>
      <c r="AJ21" s="2874"/>
      <c r="AK21" s="2887"/>
      <c r="AL21" s="2871"/>
      <c r="AM21" s="2871"/>
      <c r="AN21" s="2871"/>
      <c r="AO21" s="2871"/>
      <c r="AP21" s="2871"/>
      <c r="AQ21" s="2871"/>
      <c r="AR21" s="2871"/>
      <c r="AS21" s="2871"/>
      <c r="AT21" s="2871"/>
      <c r="AU21" s="2871"/>
      <c r="AV21" s="2871"/>
      <c r="AW21" s="2871"/>
      <c r="AX21" s="2871"/>
      <c r="AY21" s="2871"/>
      <c r="AZ21" s="2871"/>
      <c r="BA21" s="2888"/>
      <c r="BB21" s="2888"/>
      <c r="BC21" s="2888"/>
      <c r="BD21" s="2888"/>
      <c r="BE21" s="2888"/>
      <c r="BF21" s="2888"/>
      <c r="BG21" s="2889"/>
      <c r="BH21" s="2890"/>
      <c r="BI21" s="2890"/>
      <c r="BJ21" s="2890"/>
      <c r="BK21" s="2883" t="s">
        <v>32</v>
      </c>
      <c r="BL21" s="2883"/>
      <c r="BM21" s="2884"/>
      <c r="BN21" s="2885"/>
      <c r="BO21" s="2885"/>
      <c r="BP21" s="2885"/>
      <c r="BQ21" s="2886"/>
    </row>
    <row r="22" spans="2:69" ht="17.25" customHeight="1">
      <c r="B22" s="2854"/>
      <c r="C22" s="2855"/>
      <c r="D22" s="2860"/>
      <c r="E22" s="2861"/>
      <c r="F22" s="2861"/>
      <c r="G22" s="2903"/>
      <c r="H22" s="2903"/>
      <c r="I22" s="2903"/>
      <c r="J22" s="2904"/>
      <c r="K22" s="2904"/>
      <c r="L22" s="2904"/>
      <c r="M22" s="2904"/>
      <c r="N22" s="2904"/>
      <c r="O22" s="2667"/>
      <c r="P22" s="2667"/>
      <c r="Q22" s="2667"/>
      <c r="R22" s="2905"/>
      <c r="S22" s="2894"/>
      <c r="T22" s="2906" t="s">
        <v>32</v>
      </c>
      <c r="U22" s="2907"/>
      <c r="V22" s="2876"/>
      <c r="W22" s="2876"/>
      <c r="X22" s="2876"/>
      <c r="Y22" s="2876"/>
      <c r="Z22" s="2876"/>
      <c r="AA22" s="2876"/>
      <c r="AB22" s="2876"/>
      <c r="AC22" s="2876"/>
      <c r="AD22" s="2876"/>
      <c r="AE22" s="2876"/>
      <c r="AF22" s="2908"/>
      <c r="AG22" s="2875"/>
      <c r="AH22" s="2876"/>
      <c r="AI22" s="2876"/>
      <c r="AJ22" s="2877"/>
      <c r="AK22" s="2909"/>
      <c r="AL22" s="2876"/>
      <c r="AM22" s="2876"/>
      <c r="AN22" s="2876"/>
      <c r="AO22" s="2876"/>
      <c r="AP22" s="2876"/>
      <c r="AQ22" s="2876"/>
      <c r="AR22" s="2876"/>
      <c r="AS22" s="2876"/>
      <c r="AT22" s="2876"/>
      <c r="AU22" s="2876"/>
      <c r="AV22" s="2876"/>
      <c r="AW22" s="2876"/>
      <c r="AX22" s="2876"/>
      <c r="AY22" s="2876"/>
      <c r="AZ22" s="2876"/>
      <c r="BA22" s="2891"/>
      <c r="BB22" s="2891"/>
      <c r="BC22" s="2891"/>
      <c r="BD22" s="2891"/>
      <c r="BE22" s="2891"/>
      <c r="BF22" s="2891"/>
      <c r="BG22" s="2892"/>
      <c r="BH22" s="2893"/>
      <c r="BI22" s="2893"/>
      <c r="BJ22" s="2893"/>
      <c r="BK22" s="2894" t="s">
        <v>32</v>
      </c>
      <c r="BL22" s="2894"/>
      <c r="BM22" s="2895"/>
      <c r="BN22" s="2896"/>
      <c r="BO22" s="2896"/>
      <c r="BP22" s="2896"/>
      <c r="BQ22" s="2897"/>
    </row>
    <row r="23" spans="2:69" ht="17.25" customHeight="1" thickBot="1">
      <c r="B23" s="2854"/>
      <c r="C23" s="2855"/>
      <c r="D23" s="2862"/>
      <c r="E23" s="2863"/>
      <c r="F23" s="2863"/>
      <c r="G23" s="2776" t="s">
        <v>33</v>
      </c>
      <c r="H23" s="2776"/>
      <c r="I23" s="2776"/>
      <c r="J23" s="2776"/>
      <c r="K23" s="2776"/>
      <c r="L23" s="2776"/>
      <c r="M23" s="2776"/>
      <c r="N23" s="2776"/>
      <c r="O23" s="2776"/>
      <c r="P23" s="2776"/>
      <c r="Q23" s="2776"/>
      <c r="R23" s="2879"/>
      <c r="S23" s="2880"/>
      <c r="T23" s="2881" t="s">
        <v>34</v>
      </c>
      <c r="U23" s="2882"/>
      <c r="V23" s="2898"/>
      <c r="W23" s="2898"/>
      <c r="X23" s="2898"/>
      <c r="Y23" s="2898"/>
      <c r="Z23" s="2898"/>
      <c r="AA23" s="2898"/>
      <c r="AB23" s="2898"/>
      <c r="AC23" s="2898"/>
      <c r="AD23" s="2898"/>
      <c r="AE23" s="2898"/>
      <c r="AF23" s="2899"/>
      <c r="AG23" s="2900"/>
      <c r="AH23" s="2898"/>
      <c r="AI23" s="2898"/>
      <c r="AJ23" s="2901"/>
      <c r="AK23" s="2902"/>
      <c r="AL23" s="2898"/>
      <c r="AM23" s="2898"/>
      <c r="AN23" s="2898"/>
      <c r="AO23" s="2898"/>
      <c r="AP23" s="2898"/>
      <c r="AQ23" s="2898"/>
      <c r="AR23" s="2898"/>
      <c r="AS23" s="2898"/>
      <c r="AT23" s="2898"/>
      <c r="AU23" s="2898"/>
      <c r="AV23" s="2898"/>
      <c r="AW23" s="2898"/>
      <c r="AX23" s="2898"/>
      <c r="AY23" s="2898"/>
      <c r="AZ23" s="2898"/>
      <c r="BA23" s="2898"/>
      <c r="BB23" s="2898"/>
      <c r="BC23" s="2898"/>
      <c r="BD23" s="2898"/>
      <c r="BE23" s="2898"/>
      <c r="BF23" s="2898"/>
      <c r="BG23" s="2892"/>
      <c r="BH23" s="2893"/>
      <c r="BI23" s="2893"/>
      <c r="BJ23" s="2893"/>
      <c r="BK23" s="2894" t="s">
        <v>34</v>
      </c>
      <c r="BL23" s="2894"/>
      <c r="BM23" s="2895"/>
      <c r="BN23" s="2910"/>
      <c r="BO23" s="2910"/>
      <c r="BP23" s="2910"/>
      <c r="BQ23" s="2911"/>
    </row>
    <row r="24" spans="2:69" ht="17.25" customHeight="1">
      <c r="B24" s="2854"/>
      <c r="C24" s="2855"/>
      <c r="D24" s="2912" t="s">
        <v>35</v>
      </c>
      <c r="E24" s="2913"/>
      <c r="F24" s="2913"/>
      <c r="G24" s="2865"/>
      <c r="H24" s="2865"/>
      <c r="I24" s="2865"/>
      <c r="J24" s="2866"/>
      <c r="K24" s="2866"/>
      <c r="L24" s="2866"/>
      <c r="M24" s="2866"/>
      <c r="N24" s="2866"/>
      <c r="O24" s="2866"/>
      <c r="P24" s="2866"/>
      <c r="Q24" s="2866"/>
      <c r="R24" s="2867"/>
      <c r="S24" s="2868"/>
      <c r="T24" s="2869" t="s">
        <v>36</v>
      </c>
      <c r="U24" s="2870"/>
      <c r="V24" s="2871"/>
      <c r="W24" s="2871"/>
      <c r="X24" s="2871"/>
      <c r="Y24" s="2871"/>
      <c r="Z24" s="2871"/>
      <c r="AA24" s="2871"/>
      <c r="AB24" s="2871"/>
      <c r="AC24" s="2871"/>
      <c r="AD24" s="2871"/>
      <c r="AE24" s="2871"/>
      <c r="AF24" s="2872"/>
      <c r="AG24" s="2873"/>
      <c r="AH24" s="2871"/>
      <c r="AI24" s="2871"/>
      <c r="AJ24" s="2874"/>
      <c r="AK24" s="2887"/>
      <c r="AL24" s="2871"/>
      <c r="AM24" s="2871"/>
      <c r="AN24" s="2871"/>
      <c r="AO24" s="2871"/>
      <c r="AP24" s="2871"/>
      <c r="AQ24" s="2871"/>
      <c r="AR24" s="2871"/>
      <c r="AS24" s="2871"/>
      <c r="AT24" s="2871"/>
      <c r="AU24" s="2871"/>
      <c r="AV24" s="2871"/>
      <c r="AW24" s="2871"/>
      <c r="AX24" s="2871"/>
      <c r="AY24" s="2871"/>
      <c r="AZ24" s="2871"/>
      <c r="BA24" s="2871"/>
      <c r="BB24" s="2871"/>
      <c r="BC24" s="2871"/>
      <c r="BD24" s="2871"/>
      <c r="BE24" s="2871"/>
      <c r="BF24" s="2871"/>
      <c r="BG24" s="2889"/>
      <c r="BH24" s="2890"/>
      <c r="BI24" s="2890"/>
      <c r="BJ24" s="2890"/>
      <c r="BK24" s="2883" t="s">
        <v>36</v>
      </c>
      <c r="BL24" s="2883"/>
      <c r="BM24" s="2884"/>
      <c r="BN24" s="2871"/>
      <c r="BO24" s="2871"/>
      <c r="BP24" s="2871"/>
      <c r="BQ24" s="2918"/>
    </row>
    <row r="25" spans="2:69" ht="17.25" customHeight="1">
      <c r="B25" s="2854"/>
      <c r="C25" s="2855"/>
      <c r="D25" s="2914"/>
      <c r="E25" s="2915"/>
      <c r="F25" s="2915"/>
      <c r="G25" s="2904"/>
      <c r="H25" s="2904"/>
      <c r="I25" s="2904"/>
      <c r="J25" s="2667"/>
      <c r="K25" s="2667"/>
      <c r="L25" s="2667"/>
      <c r="M25" s="2667"/>
      <c r="N25" s="2667"/>
      <c r="O25" s="2667"/>
      <c r="P25" s="2667"/>
      <c r="Q25" s="2667"/>
      <c r="R25" s="2905"/>
      <c r="S25" s="2894"/>
      <c r="T25" s="2906" t="s">
        <v>36</v>
      </c>
      <c r="U25" s="2907"/>
      <c r="V25" s="2876"/>
      <c r="W25" s="2876"/>
      <c r="X25" s="2876"/>
      <c r="Y25" s="2876"/>
      <c r="Z25" s="2876"/>
      <c r="AA25" s="2876"/>
      <c r="AB25" s="2876"/>
      <c r="AC25" s="2876"/>
      <c r="AD25" s="2876"/>
      <c r="AE25" s="2876"/>
      <c r="AF25" s="2908"/>
      <c r="AG25" s="2875"/>
      <c r="AH25" s="2876"/>
      <c r="AI25" s="2876"/>
      <c r="AJ25" s="2877"/>
      <c r="AK25" s="2909"/>
      <c r="AL25" s="2876"/>
      <c r="AM25" s="2876"/>
      <c r="AN25" s="2876"/>
      <c r="AO25" s="2876"/>
      <c r="AP25" s="2876"/>
      <c r="AQ25" s="2876"/>
      <c r="AR25" s="2876"/>
      <c r="AS25" s="2876"/>
      <c r="AT25" s="2876"/>
      <c r="AU25" s="2876"/>
      <c r="AV25" s="2876"/>
      <c r="AW25" s="2876"/>
      <c r="AX25" s="2876"/>
      <c r="AY25" s="2876"/>
      <c r="AZ25" s="2876"/>
      <c r="BA25" s="2876"/>
      <c r="BB25" s="2876"/>
      <c r="BC25" s="2876"/>
      <c r="BD25" s="2876"/>
      <c r="BE25" s="2876"/>
      <c r="BF25" s="2876"/>
      <c r="BG25" s="2892"/>
      <c r="BH25" s="2893"/>
      <c r="BI25" s="2893"/>
      <c r="BJ25" s="2893"/>
      <c r="BK25" s="2894" t="s">
        <v>36</v>
      </c>
      <c r="BL25" s="2894"/>
      <c r="BM25" s="2895"/>
      <c r="BN25" s="2876"/>
      <c r="BO25" s="2876"/>
      <c r="BP25" s="2876"/>
      <c r="BQ25" s="2919"/>
    </row>
    <row r="26" spans="2:69" ht="17.25" customHeight="1" thickBot="1">
      <c r="B26" s="2854"/>
      <c r="C26" s="2855"/>
      <c r="D26" s="2916"/>
      <c r="E26" s="2917"/>
      <c r="F26" s="2917"/>
      <c r="G26" s="2776" t="s">
        <v>33</v>
      </c>
      <c r="H26" s="2776"/>
      <c r="I26" s="2776"/>
      <c r="J26" s="2776"/>
      <c r="K26" s="2776"/>
      <c r="L26" s="2776"/>
      <c r="M26" s="2776"/>
      <c r="N26" s="2776"/>
      <c r="O26" s="2776"/>
      <c r="P26" s="2776"/>
      <c r="Q26" s="2776"/>
      <c r="R26" s="2920"/>
      <c r="S26" s="2921"/>
      <c r="T26" s="2881" t="s">
        <v>34</v>
      </c>
      <c r="U26" s="2882"/>
      <c r="V26" s="2898"/>
      <c r="W26" s="2898"/>
      <c r="X26" s="2898"/>
      <c r="Y26" s="2898"/>
      <c r="Z26" s="2898"/>
      <c r="AA26" s="2898"/>
      <c r="AB26" s="2898"/>
      <c r="AC26" s="2898"/>
      <c r="AD26" s="2898"/>
      <c r="AE26" s="2898"/>
      <c r="AF26" s="2899"/>
      <c r="AG26" s="2900"/>
      <c r="AH26" s="2898"/>
      <c r="AI26" s="2898"/>
      <c r="AJ26" s="2901"/>
      <c r="AK26" s="2902"/>
      <c r="AL26" s="2898"/>
      <c r="AM26" s="2898"/>
      <c r="AN26" s="2898"/>
      <c r="AO26" s="2898"/>
      <c r="AP26" s="2898"/>
      <c r="AQ26" s="2898"/>
      <c r="AR26" s="2898"/>
      <c r="AS26" s="2898"/>
      <c r="AT26" s="2898"/>
      <c r="AU26" s="2898"/>
      <c r="AV26" s="2898"/>
      <c r="AW26" s="2898"/>
      <c r="AX26" s="2898"/>
      <c r="AY26" s="2898"/>
      <c r="AZ26" s="2898"/>
      <c r="BA26" s="2898"/>
      <c r="BB26" s="2898"/>
      <c r="BC26" s="2898"/>
      <c r="BD26" s="2898"/>
      <c r="BE26" s="2898"/>
      <c r="BF26" s="2898"/>
      <c r="BG26" s="2892"/>
      <c r="BH26" s="2893"/>
      <c r="BI26" s="2893"/>
      <c r="BJ26" s="2893"/>
      <c r="BK26" s="2894" t="s">
        <v>34</v>
      </c>
      <c r="BL26" s="2894"/>
      <c r="BM26" s="2895"/>
      <c r="BN26" s="2898"/>
      <c r="BO26" s="2898"/>
      <c r="BP26" s="2898"/>
      <c r="BQ26" s="2922"/>
    </row>
    <row r="27" spans="2:69" ht="17.25" customHeight="1">
      <c r="B27" s="2854"/>
      <c r="C27" s="2855"/>
      <c r="D27" s="2858" t="s">
        <v>37</v>
      </c>
      <c r="E27" s="2859"/>
      <c r="F27" s="2859"/>
      <c r="G27" s="2866"/>
      <c r="H27" s="2866"/>
      <c r="I27" s="2866"/>
      <c r="J27" s="2866"/>
      <c r="K27" s="2866"/>
      <c r="L27" s="2866"/>
      <c r="M27" s="2866"/>
      <c r="N27" s="2866"/>
      <c r="O27" s="2866"/>
      <c r="P27" s="2866"/>
      <c r="Q27" s="2878"/>
      <c r="R27" s="2867"/>
      <c r="S27" s="2868"/>
      <c r="T27" s="2869" t="s">
        <v>31</v>
      </c>
      <c r="U27" s="2870"/>
      <c r="V27" s="2871"/>
      <c r="W27" s="2871"/>
      <c r="X27" s="2871"/>
      <c r="Y27" s="2871"/>
      <c r="Z27" s="2871"/>
      <c r="AA27" s="2871"/>
      <c r="AB27" s="2871"/>
      <c r="AC27" s="2871"/>
      <c r="AD27" s="2871"/>
      <c r="AE27" s="2871"/>
      <c r="AF27" s="2872"/>
      <c r="AG27" s="2873"/>
      <c r="AH27" s="2871"/>
      <c r="AI27" s="2871"/>
      <c r="AJ27" s="2874"/>
      <c r="AK27" s="2887"/>
      <c r="AL27" s="2871"/>
      <c r="AM27" s="2871"/>
      <c r="AN27" s="2871"/>
      <c r="AO27" s="2871"/>
      <c r="AP27" s="2871"/>
      <c r="AQ27" s="2871"/>
      <c r="AR27" s="2871"/>
      <c r="AS27" s="2871"/>
      <c r="AT27" s="2871"/>
      <c r="AU27" s="2871"/>
      <c r="AV27" s="2871"/>
      <c r="AW27" s="2871"/>
      <c r="AX27" s="2871"/>
      <c r="AY27" s="2871"/>
      <c r="AZ27" s="2871"/>
      <c r="BA27" s="2871"/>
      <c r="BB27" s="2871"/>
      <c r="BC27" s="2871"/>
      <c r="BD27" s="2871"/>
      <c r="BE27" s="2871"/>
      <c r="BF27" s="2871"/>
      <c r="BG27" s="2889"/>
      <c r="BH27" s="2890"/>
      <c r="BI27" s="2890"/>
      <c r="BJ27" s="2890"/>
      <c r="BK27" s="2883" t="s">
        <v>31</v>
      </c>
      <c r="BL27" s="2883"/>
      <c r="BM27" s="2884"/>
      <c r="BN27" s="2871"/>
      <c r="BO27" s="2871"/>
      <c r="BP27" s="2871"/>
      <c r="BQ27" s="2918"/>
    </row>
    <row r="28" spans="2:69" ht="17.25" customHeight="1">
      <c r="B28" s="2854"/>
      <c r="C28" s="2855"/>
      <c r="D28" s="2860"/>
      <c r="E28" s="2861"/>
      <c r="F28" s="2861"/>
      <c r="G28" s="2667"/>
      <c r="H28" s="2667"/>
      <c r="I28" s="2667"/>
      <c r="J28" s="2667"/>
      <c r="K28" s="2667"/>
      <c r="L28" s="2667"/>
      <c r="M28" s="2667"/>
      <c r="N28" s="2667"/>
      <c r="O28" s="2667"/>
      <c r="P28" s="2667"/>
      <c r="Q28" s="2653"/>
      <c r="R28" s="2905"/>
      <c r="S28" s="2894"/>
      <c r="T28" s="2906" t="s">
        <v>31</v>
      </c>
      <c r="U28" s="2907"/>
      <c r="V28" s="2876"/>
      <c r="W28" s="2876"/>
      <c r="X28" s="2876"/>
      <c r="Y28" s="2876"/>
      <c r="Z28" s="2876"/>
      <c r="AA28" s="2876"/>
      <c r="AB28" s="2876"/>
      <c r="AC28" s="2876"/>
      <c r="AD28" s="2876"/>
      <c r="AE28" s="2876"/>
      <c r="AF28" s="2908"/>
      <c r="AG28" s="2875"/>
      <c r="AH28" s="2876"/>
      <c r="AI28" s="2876"/>
      <c r="AJ28" s="2877"/>
      <c r="AK28" s="2909"/>
      <c r="AL28" s="2876"/>
      <c r="AM28" s="2876"/>
      <c r="AN28" s="2876"/>
      <c r="AO28" s="2876"/>
      <c r="AP28" s="2876"/>
      <c r="AQ28" s="2876"/>
      <c r="AR28" s="2876"/>
      <c r="AS28" s="2876"/>
      <c r="AT28" s="2876"/>
      <c r="AU28" s="2876"/>
      <c r="AV28" s="2876"/>
      <c r="AW28" s="2876"/>
      <c r="AX28" s="2876"/>
      <c r="AY28" s="2876"/>
      <c r="AZ28" s="2876"/>
      <c r="BA28" s="2876"/>
      <c r="BB28" s="2876"/>
      <c r="BC28" s="2876"/>
      <c r="BD28" s="2876"/>
      <c r="BE28" s="2876"/>
      <c r="BF28" s="2876"/>
      <c r="BG28" s="2892"/>
      <c r="BH28" s="2893"/>
      <c r="BI28" s="2893"/>
      <c r="BJ28" s="2893"/>
      <c r="BK28" s="2894" t="s">
        <v>31</v>
      </c>
      <c r="BL28" s="2894"/>
      <c r="BM28" s="2895"/>
      <c r="BN28" s="2876"/>
      <c r="BO28" s="2876"/>
      <c r="BP28" s="2876"/>
      <c r="BQ28" s="2919"/>
    </row>
    <row r="29" spans="2:69" ht="17.25" customHeight="1" thickBot="1">
      <c r="B29" s="2854"/>
      <c r="C29" s="2855"/>
      <c r="D29" s="2862"/>
      <c r="E29" s="2863"/>
      <c r="F29" s="2863"/>
      <c r="G29" s="2776" t="s">
        <v>33</v>
      </c>
      <c r="H29" s="2776"/>
      <c r="I29" s="2776"/>
      <c r="J29" s="2776"/>
      <c r="K29" s="2776"/>
      <c r="L29" s="2776"/>
      <c r="M29" s="2776"/>
      <c r="N29" s="2776"/>
      <c r="O29" s="2776"/>
      <c r="P29" s="2776"/>
      <c r="Q29" s="2776"/>
      <c r="R29" s="2920"/>
      <c r="S29" s="2921"/>
      <c r="T29" s="2881" t="s">
        <v>34</v>
      </c>
      <c r="U29" s="2882"/>
      <c r="V29" s="2898"/>
      <c r="W29" s="2898"/>
      <c r="X29" s="2898"/>
      <c r="Y29" s="2898"/>
      <c r="Z29" s="2898"/>
      <c r="AA29" s="2898"/>
      <c r="AB29" s="2898"/>
      <c r="AC29" s="2898"/>
      <c r="AD29" s="2898"/>
      <c r="AE29" s="2898"/>
      <c r="AF29" s="2899"/>
      <c r="AG29" s="2900"/>
      <c r="AH29" s="2898"/>
      <c r="AI29" s="2898"/>
      <c r="AJ29" s="2901"/>
      <c r="AK29" s="2902"/>
      <c r="AL29" s="2898"/>
      <c r="AM29" s="2898"/>
      <c r="AN29" s="2898"/>
      <c r="AO29" s="2898"/>
      <c r="AP29" s="2898"/>
      <c r="AQ29" s="2898"/>
      <c r="AR29" s="2898"/>
      <c r="AS29" s="2898"/>
      <c r="AT29" s="2898"/>
      <c r="AU29" s="2898"/>
      <c r="AV29" s="2898"/>
      <c r="AW29" s="2898"/>
      <c r="AX29" s="2898"/>
      <c r="AY29" s="2898"/>
      <c r="AZ29" s="2898"/>
      <c r="BA29" s="2898"/>
      <c r="BB29" s="2898"/>
      <c r="BC29" s="2898"/>
      <c r="BD29" s="2898"/>
      <c r="BE29" s="2898"/>
      <c r="BF29" s="2898"/>
      <c r="BG29" s="2892"/>
      <c r="BH29" s="2893"/>
      <c r="BI29" s="2893"/>
      <c r="BJ29" s="2893"/>
      <c r="BK29" s="2894" t="s">
        <v>34</v>
      </c>
      <c r="BL29" s="2894"/>
      <c r="BM29" s="2895"/>
      <c r="BN29" s="2898"/>
      <c r="BO29" s="2898"/>
      <c r="BP29" s="2898"/>
      <c r="BQ29" s="2922"/>
    </row>
    <row r="30" spans="2:69" ht="17.25" customHeight="1">
      <c r="B30" s="2854"/>
      <c r="C30" s="2855"/>
      <c r="D30" s="2923" t="s">
        <v>38</v>
      </c>
      <c r="E30" s="2913"/>
      <c r="F30" s="2913"/>
      <c r="G30" s="2866"/>
      <c r="H30" s="2866"/>
      <c r="I30" s="2866"/>
      <c r="J30" s="2866"/>
      <c r="K30" s="2866"/>
      <c r="L30" s="2866"/>
      <c r="M30" s="2866"/>
      <c r="N30" s="2866"/>
      <c r="O30" s="2866"/>
      <c r="P30" s="2866"/>
      <c r="Q30" s="2878"/>
      <c r="R30" s="2867"/>
      <c r="S30" s="2868"/>
      <c r="T30" s="2869" t="s">
        <v>39</v>
      </c>
      <c r="U30" s="2870"/>
      <c r="V30" s="2871"/>
      <c r="W30" s="2871"/>
      <c r="X30" s="2871"/>
      <c r="Y30" s="2871"/>
      <c r="Z30" s="2871"/>
      <c r="AA30" s="2871"/>
      <c r="AB30" s="2871"/>
      <c r="AC30" s="2871"/>
      <c r="AD30" s="2871"/>
      <c r="AE30" s="2871"/>
      <c r="AF30" s="2872"/>
      <c r="AG30" s="2873"/>
      <c r="AH30" s="2871"/>
      <c r="AI30" s="2871"/>
      <c r="AJ30" s="2874"/>
      <c r="AK30" s="2887"/>
      <c r="AL30" s="2871"/>
      <c r="AM30" s="2871"/>
      <c r="AN30" s="2871"/>
      <c r="AO30" s="2871"/>
      <c r="AP30" s="2871"/>
      <c r="AQ30" s="2871"/>
      <c r="AR30" s="2871"/>
      <c r="AS30" s="2871"/>
      <c r="AT30" s="2871"/>
      <c r="AU30" s="2871"/>
      <c r="AV30" s="2871"/>
      <c r="AW30" s="2871"/>
      <c r="AX30" s="2871"/>
      <c r="AY30" s="2871"/>
      <c r="AZ30" s="2871"/>
      <c r="BA30" s="2871"/>
      <c r="BB30" s="2871"/>
      <c r="BC30" s="2871"/>
      <c r="BD30" s="2871"/>
      <c r="BE30" s="2871"/>
      <c r="BF30" s="2871"/>
      <c r="BG30" s="2889"/>
      <c r="BH30" s="2890"/>
      <c r="BI30" s="2890"/>
      <c r="BJ30" s="2890"/>
      <c r="BK30" s="2883" t="s">
        <v>39</v>
      </c>
      <c r="BL30" s="2883"/>
      <c r="BM30" s="2884"/>
      <c r="BN30" s="2871"/>
      <c r="BO30" s="2871"/>
      <c r="BP30" s="2871"/>
      <c r="BQ30" s="2918"/>
    </row>
    <row r="31" spans="2:69" ht="17.25" customHeight="1">
      <c r="B31" s="2854"/>
      <c r="C31" s="2855"/>
      <c r="D31" s="2914"/>
      <c r="E31" s="2915"/>
      <c r="F31" s="2915"/>
      <c r="G31" s="2667"/>
      <c r="H31" s="2667"/>
      <c r="I31" s="2667"/>
      <c r="J31" s="2667"/>
      <c r="K31" s="2667"/>
      <c r="L31" s="2667"/>
      <c r="M31" s="2667"/>
      <c r="N31" s="2667"/>
      <c r="O31" s="2667"/>
      <c r="P31" s="2667"/>
      <c r="Q31" s="2653"/>
      <c r="R31" s="2905"/>
      <c r="S31" s="2894"/>
      <c r="T31" s="2906" t="s">
        <v>39</v>
      </c>
      <c r="U31" s="2907"/>
      <c r="V31" s="2876"/>
      <c r="W31" s="2876"/>
      <c r="X31" s="2876"/>
      <c r="Y31" s="2876"/>
      <c r="Z31" s="2876"/>
      <c r="AA31" s="2876"/>
      <c r="AB31" s="2876"/>
      <c r="AC31" s="2876"/>
      <c r="AD31" s="2876"/>
      <c r="AE31" s="2876"/>
      <c r="AF31" s="2908"/>
      <c r="AG31" s="2875"/>
      <c r="AH31" s="2876"/>
      <c r="AI31" s="2876"/>
      <c r="AJ31" s="2877"/>
      <c r="AK31" s="2909"/>
      <c r="AL31" s="2876"/>
      <c r="AM31" s="2876"/>
      <c r="AN31" s="2876"/>
      <c r="AO31" s="2876"/>
      <c r="AP31" s="2876"/>
      <c r="AQ31" s="2876"/>
      <c r="AR31" s="2876"/>
      <c r="AS31" s="2876"/>
      <c r="AT31" s="2876"/>
      <c r="AU31" s="2876"/>
      <c r="AV31" s="2876"/>
      <c r="AW31" s="2876"/>
      <c r="AX31" s="2876"/>
      <c r="AY31" s="2876"/>
      <c r="AZ31" s="2876"/>
      <c r="BA31" s="2876"/>
      <c r="BB31" s="2876"/>
      <c r="BC31" s="2876"/>
      <c r="BD31" s="2876"/>
      <c r="BE31" s="2876"/>
      <c r="BF31" s="2876"/>
      <c r="BG31" s="2892"/>
      <c r="BH31" s="2893"/>
      <c r="BI31" s="2893"/>
      <c r="BJ31" s="2893"/>
      <c r="BK31" s="2894" t="s">
        <v>39</v>
      </c>
      <c r="BL31" s="2894"/>
      <c r="BM31" s="2895"/>
      <c r="BN31" s="2876"/>
      <c r="BO31" s="2876"/>
      <c r="BP31" s="2876"/>
      <c r="BQ31" s="2919"/>
    </row>
    <row r="32" spans="2:69" ht="17.25" customHeight="1" thickBot="1">
      <c r="B32" s="2856"/>
      <c r="C32" s="2857"/>
      <c r="D32" s="2916"/>
      <c r="E32" s="2917"/>
      <c r="F32" s="2917"/>
      <c r="G32" s="2776" t="s">
        <v>33</v>
      </c>
      <c r="H32" s="2776"/>
      <c r="I32" s="2776"/>
      <c r="J32" s="2776"/>
      <c r="K32" s="2776"/>
      <c r="L32" s="2776"/>
      <c r="M32" s="2776"/>
      <c r="N32" s="2776"/>
      <c r="O32" s="2776"/>
      <c r="P32" s="2776"/>
      <c r="Q32" s="2776"/>
      <c r="R32" s="2920"/>
      <c r="S32" s="2921"/>
      <c r="T32" s="2881" t="s">
        <v>34</v>
      </c>
      <c r="U32" s="2882"/>
      <c r="V32" s="2898"/>
      <c r="W32" s="2898"/>
      <c r="X32" s="2898"/>
      <c r="Y32" s="2898"/>
      <c r="Z32" s="2898"/>
      <c r="AA32" s="2898"/>
      <c r="AB32" s="2898"/>
      <c r="AC32" s="2898"/>
      <c r="AD32" s="2898"/>
      <c r="AE32" s="2898"/>
      <c r="AF32" s="2899"/>
      <c r="AG32" s="2900"/>
      <c r="AH32" s="2898"/>
      <c r="AI32" s="2898"/>
      <c r="AJ32" s="2901"/>
      <c r="AK32" s="2902"/>
      <c r="AL32" s="2898"/>
      <c r="AM32" s="2898"/>
      <c r="AN32" s="2898"/>
      <c r="AO32" s="2898"/>
      <c r="AP32" s="2898"/>
      <c r="AQ32" s="2898"/>
      <c r="AR32" s="2898"/>
      <c r="AS32" s="2898"/>
      <c r="AT32" s="2898"/>
      <c r="AU32" s="2898"/>
      <c r="AV32" s="2898"/>
      <c r="AW32" s="2898"/>
      <c r="AX32" s="2898"/>
      <c r="AY32" s="2898"/>
      <c r="AZ32" s="2898"/>
      <c r="BA32" s="2898"/>
      <c r="BB32" s="2898"/>
      <c r="BC32" s="2898"/>
      <c r="BD32" s="2898"/>
      <c r="BE32" s="2898"/>
      <c r="BF32" s="2898"/>
      <c r="BG32" s="2892"/>
      <c r="BH32" s="2893"/>
      <c r="BI32" s="2893"/>
      <c r="BJ32" s="2893"/>
      <c r="BK32" s="2894" t="s">
        <v>34</v>
      </c>
      <c r="BL32" s="2894"/>
      <c r="BM32" s="2895"/>
      <c r="BN32" s="2898"/>
      <c r="BO32" s="2898"/>
      <c r="BP32" s="2898"/>
      <c r="BQ32" s="2922"/>
    </row>
    <row r="33" spans="2:69" ht="17.25" customHeight="1">
      <c r="B33" s="2954" t="s">
        <v>40</v>
      </c>
      <c r="C33" s="2955"/>
      <c r="D33" s="2858" t="s">
        <v>41</v>
      </c>
      <c r="E33" s="2859"/>
      <c r="F33" s="2859"/>
      <c r="G33" s="2866"/>
      <c r="H33" s="2866"/>
      <c r="I33" s="2866"/>
      <c r="J33" s="2866"/>
      <c r="K33" s="2866"/>
      <c r="L33" s="2866"/>
      <c r="M33" s="2866"/>
      <c r="N33" s="2866"/>
      <c r="O33" s="2866"/>
      <c r="P33" s="2866"/>
      <c r="Q33" s="2878"/>
      <c r="R33" s="2872"/>
      <c r="S33" s="2924"/>
      <c r="T33" s="2925" t="s">
        <v>42</v>
      </c>
      <c r="U33" s="2926"/>
      <c r="V33" s="2871"/>
      <c r="W33" s="2871"/>
      <c r="X33" s="2871"/>
      <c r="Y33" s="2871"/>
      <c r="Z33" s="2871"/>
      <c r="AA33" s="2871"/>
      <c r="AB33" s="2871"/>
      <c r="AC33" s="2871"/>
      <c r="AD33" s="2871"/>
      <c r="AE33" s="2871"/>
      <c r="AF33" s="2872"/>
      <c r="AG33" s="2873"/>
      <c r="AH33" s="2871"/>
      <c r="AI33" s="2871"/>
      <c r="AJ33" s="2874"/>
      <c r="AK33" s="2887"/>
      <c r="AL33" s="2871"/>
      <c r="AM33" s="2871"/>
      <c r="AN33" s="2871"/>
      <c r="AO33" s="2871"/>
      <c r="AP33" s="2871"/>
      <c r="AQ33" s="2871"/>
      <c r="AR33" s="2871"/>
      <c r="AS33" s="2871"/>
      <c r="AT33" s="2871"/>
      <c r="AU33" s="2871"/>
      <c r="AV33" s="2871"/>
      <c r="AW33" s="2871"/>
      <c r="AX33" s="2871"/>
      <c r="AY33" s="2871"/>
      <c r="AZ33" s="2871"/>
      <c r="BA33" s="2871"/>
      <c r="BB33" s="2871"/>
      <c r="BC33" s="2871"/>
      <c r="BD33" s="2871"/>
      <c r="BE33" s="2871"/>
      <c r="BF33" s="2871"/>
      <c r="BG33" s="2927"/>
      <c r="BH33" s="2928"/>
      <c r="BI33" s="2928"/>
      <c r="BJ33" s="2928"/>
      <c r="BK33" s="2883" t="s">
        <v>43</v>
      </c>
      <c r="BL33" s="2883"/>
      <c r="BM33" s="2884"/>
      <c r="BN33" s="2871"/>
      <c r="BO33" s="2871"/>
      <c r="BP33" s="2871"/>
      <c r="BQ33" s="2918"/>
    </row>
    <row r="34" spans="2:69" ht="17.25" customHeight="1">
      <c r="B34" s="2956"/>
      <c r="C34" s="2957"/>
      <c r="D34" s="2860"/>
      <c r="E34" s="2861"/>
      <c r="F34" s="2861"/>
      <c r="G34" s="2667"/>
      <c r="H34" s="2667"/>
      <c r="I34" s="2667"/>
      <c r="J34" s="2667"/>
      <c r="K34" s="2667"/>
      <c r="L34" s="2667"/>
      <c r="M34" s="2667"/>
      <c r="N34" s="2667"/>
      <c r="O34" s="2667"/>
      <c r="P34" s="2667"/>
      <c r="Q34" s="2653"/>
      <c r="R34" s="2929"/>
      <c r="S34" s="2930"/>
      <c r="T34" s="2931" t="s">
        <v>42</v>
      </c>
      <c r="U34" s="2932"/>
      <c r="V34" s="2876"/>
      <c r="W34" s="2876"/>
      <c r="X34" s="2876"/>
      <c r="Y34" s="2876"/>
      <c r="Z34" s="2876"/>
      <c r="AA34" s="2876"/>
      <c r="AB34" s="2876"/>
      <c r="AC34" s="2876"/>
      <c r="AD34" s="2876"/>
      <c r="AE34" s="2876"/>
      <c r="AF34" s="2908"/>
      <c r="AG34" s="2875"/>
      <c r="AH34" s="2876"/>
      <c r="AI34" s="2876"/>
      <c r="AJ34" s="2877"/>
      <c r="AK34" s="2909"/>
      <c r="AL34" s="2876"/>
      <c r="AM34" s="2876"/>
      <c r="AN34" s="2876"/>
      <c r="AO34" s="2876"/>
      <c r="AP34" s="2876"/>
      <c r="AQ34" s="2876"/>
      <c r="AR34" s="2876"/>
      <c r="AS34" s="2876"/>
      <c r="AT34" s="2876"/>
      <c r="AU34" s="2876"/>
      <c r="AV34" s="2876"/>
      <c r="AW34" s="2876"/>
      <c r="AX34" s="2876"/>
      <c r="AY34" s="2876"/>
      <c r="AZ34" s="2876"/>
      <c r="BA34" s="2876"/>
      <c r="BB34" s="2876"/>
      <c r="BC34" s="2876"/>
      <c r="BD34" s="2876"/>
      <c r="BE34" s="2876"/>
      <c r="BF34" s="2876"/>
      <c r="BG34" s="2908"/>
      <c r="BH34" s="2933"/>
      <c r="BI34" s="2933"/>
      <c r="BJ34" s="2933"/>
      <c r="BK34" s="2894" t="s">
        <v>43</v>
      </c>
      <c r="BL34" s="2894"/>
      <c r="BM34" s="2895"/>
      <c r="BN34" s="2876"/>
      <c r="BO34" s="2876"/>
      <c r="BP34" s="2876"/>
      <c r="BQ34" s="2919"/>
    </row>
    <row r="35" spans="2:69" ht="17.25" customHeight="1" thickBot="1">
      <c r="B35" s="2956"/>
      <c r="C35" s="2957"/>
      <c r="D35" s="2862"/>
      <c r="E35" s="2863"/>
      <c r="F35" s="2863"/>
      <c r="G35" s="2776" t="s">
        <v>33</v>
      </c>
      <c r="H35" s="2776"/>
      <c r="I35" s="2776"/>
      <c r="J35" s="2776"/>
      <c r="K35" s="2776"/>
      <c r="L35" s="2776"/>
      <c r="M35" s="2776"/>
      <c r="N35" s="2776"/>
      <c r="O35" s="2776"/>
      <c r="P35" s="2776"/>
      <c r="Q35" s="2776"/>
      <c r="R35" s="2899"/>
      <c r="S35" s="2934"/>
      <c r="T35" s="2935" t="s">
        <v>42</v>
      </c>
      <c r="U35" s="2936"/>
      <c r="V35" s="2898"/>
      <c r="W35" s="2898"/>
      <c r="X35" s="2898"/>
      <c r="Y35" s="2898"/>
      <c r="Z35" s="2898"/>
      <c r="AA35" s="2898"/>
      <c r="AB35" s="2898"/>
      <c r="AC35" s="2898"/>
      <c r="AD35" s="2898"/>
      <c r="AE35" s="2898"/>
      <c r="AF35" s="2899"/>
      <c r="AG35" s="2900"/>
      <c r="AH35" s="2898"/>
      <c r="AI35" s="2898"/>
      <c r="AJ35" s="2901"/>
      <c r="AK35" s="2902"/>
      <c r="AL35" s="2898"/>
      <c r="AM35" s="2898"/>
      <c r="AN35" s="2898"/>
      <c r="AO35" s="2898"/>
      <c r="AP35" s="2898"/>
      <c r="AQ35" s="2898"/>
      <c r="AR35" s="2898"/>
      <c r="AS35" s="2898"/>
      <c r="AT35" s="2898"/>
      <c r="AU35" s="2898"/>
      <c r="AV35" s="2898"/>
      <c r="AW35" s="2898"/>
      <c r="AX35" s="2898"/>
      <c r="AY35" s="2898"/>
      <c r="AZ35" s="2898"/>
      <c r="BA35" s="2898"/>
      <c r="BB35" s="2898"/>
      <c r="BC35" s="2898"/>
      <c r="BD35" s="2898"/>
      <c r="BE35" s="2898"/>
      <c r="BF35" s="2898"/>
      <c r="BG35" s="2929"/>
      <c r="BH35" s="2930"/>
      <c r="BI35" s="2930"/>
      <c r="BJ35" s="2930"/>
      <c r="BK35" s="2937" t="s">
        <v>43</v>
      </c>
      <c r="BL35" s="2937"/>
      <c r="BM35" s="2938"/>
      <c r="BN35" s="2898"/>
      <c r="BO35" s="2898"/>
      <c r="BP35" s="2898"/>
      <c r="BQ35" s="2922"/>
    </row>
    <row r="36" spans="2:69" ht="17.25" customHeight="1">
      <c r="B36" s="2956"/>
      <c r="C36" s="2957"/>
      <c r="D36" s="2858" t="s">
        <v>44</v>
      </c>
      <c r="E36" s="2859"/>
      <c r="F36" s="2859"/>
      <c r="G36" s="2866"/>
      <c r="H36" s="2866"/>
      <c r="I36" s="2866"/>
      <c r="J36" s="2866"/>
      <c r="K36" s="2866"/>
      <c r="L36" s="2866"/>
      <c r="M36" s="2866"/>
      <c r="N36" s="2866"/>
      <c r="O36" s="2866"/>
      <c r="P36" s="2866"/>
      <c r="Q36" s="2878"/>
      <c r="R36" s="2872"/>
      <c r="S36" s="2924"/>
      <c r="T36" s="2868" t="s">
        <v>45</v>
      </c>
      <c r="U36" s="2939"/>
      <c r="V36" s="2871"/>
      <c r="W36" s="2871"/>
      <c r="X36" s="2871"/>
      <c r="Y36" s="2871"/>
      <c r="Z36" s="2871"/>
      <c r="AA36" s="2871"/>
      <c r="AB36" s="2871"/>
      <c r="AC36" s="2871"/>
      <c r="AD36" s="2871"/>
      <c r="AE36" s="2871"/>
      <c r="AF36" s="2872"/>
      <c r="AG36" s="2873"/>
      <c r="AH36" s="2871"/>
      <c r="AI36" s="2871"/>
      <c r="AJ36" s="2874"/>
      <c r="AK36" s="2887"/>
      <c r="AL36" s="2871"/>
      <c r="AM36" s="2871"/>
      <c r="AN36" s="2871"/>
      <c r="AO36" s="2871"/>
      <c r="AP36" s="2871"/>
      <c r="AQ36" s="2871"/>
      <c r="AR36" s="2871"/>
      <c r="AS36" s="2871"/>
      <c r="AT36" s="2871"/>
      <c r="AU36" s="2871"/>
      <c r="AV36" s="2871"/>
      <c r="AW36" s="2871"/>
      <c r="AX36" s="2871"/>
      <c r="AY36" s="2871"/>
      <c r="AZ36" s="2871"/>
      <c r="BA36" s="2871"/>
      <c r="BB36" s="2871"/>
      <c r="BC36" s="2871"/>
      <c r="BD36" s="2871"/>
      <c r="BE36" s="2871"/>
      <c r="BF36" s="2871"/>
      <c r="BG36" s="2927"/>
      <c r="BH36" s="2928"/>
      <c r="BI36" s="2928"/>
      <c r="BJ36" s="2928"/>
      <c r="BK36" s="2883" t="s">
        <v>46</v>
      </c>
      <c r="BL36" s="2883"/>
      <c r="BM36" s="2884"/>
      <c r="BN36" s="2871"/>
      <c r="BO36" s="2871"/>
      <c r="BP36" s="2871"/>
      <c r="BQ36" s="2918"/>
    </row>
    <row r="37" spans="2:69" ht="17.25" customHeight="1">
      <c r="B37" s="2956"/>
      <c r="C37" s="2957"/>
      <c r="D37" s="2860"/>
      <c r="E37" s="2861"/>
      <c r="F37" s="2861"/>
      <c r="G37" s="2667"/>
      <c r="H37" s="2667"/>
      <c r="I37" s="2667"/>
      <c r="J37" s="2667"/>
      <c r="K37" s="2667"/>
      <c r="L37" s="2667"/>
      <c r="M37" s="2667"/>
      <c r="N37" s="2667"/>
      <c r="O37" s="2667"/>
      <c r="P37" s="2667"/>
      <c r="Q37" s="2653"/>
      <c r="R37" s="2929"/>
      <c r="S37" s="2930"/>
      <c r="T37" s="2937" t="s">
        <v>45</v>
      </c>
      <c r="U37" s="2938"/>
      <c r="V37" s="2876"/>
      <c r="W37" s="2876"/>
      <c r="X37" s="2876"/>
      <c r="Y37" s="2876"/>
      <c r="Z37" s="2876"/>
      <c r="AA37" s="2876"/>
      <c r="AB37" s="2876"/>
      <c r="AC37" s="2876"/>
      <c r="AD37" s="2876"/>
      <c r="AE37" s="2876"/>
      <c r="AF37" s="2908"/>
      <c r="AG37" s="2875"/>
      <c r="AH37" s="2876"/>
      <c r="AI37" s="2876"/>
      <c r="AJ37" s="2877"/>
      <c r="AK37" s="2909"/>
      <c r="AL37" s="2876"/>
      <c r="AM37" s="2876"/>
      <c r="AN37" s="2876"/>
      <c r="AO37" s="2876"/>
      <c r="AP37" s="2876"/>
      <c r="AQ37" s="2876"/>
      <c r="AR37" s="2876"/>
      <c r="AS37" s="2876"/>
      <c r="AT37" s="2876"/>
      <c r="AU37" s="2876"/>
      <c r="AV37" s="2876"/>
      <c r="AW37" s="2876"/>
      <c r="AX37" s="2876"/>
      <c r="AY37" s="2876"/>
      <c r="AZ37" s="2876"/>
      <c r="BA37" s="2876"/>
      <c r="BB37" s="2876"/>
      <c r="BC37" s="2876"/>
      <c r="BD37" s="2876"/>
      <c r="BE37" s="2876"/>
      <c r="BF37" s="2876"/>
      <c r="BG37" s="2908"/>
      <c r="BH37" s="2933"/>
      <c r="BI37" s="2933"/>
      <c r="BJ37" s="2933"/>
      <c r="BK37" s="2894" t="s">
        <v>46</v>
      </c>
      <c r="BL37" s="2894"/>
      <c r="BM37" s="2895"/>
      <c r="BN37" s="2876"/>
      <c r="BO37" s="2876"/>
      <c r="BP37" s="2876"/>
      <c r="BQ37" s="2919"/>
    </row>
    <row r="38" spans="2:69" ht="17.25" customHeight="1" thickBot="1">
      <c r="B38" s="2956"/>
      <c r="C38" s="2957"/>
      <c r="D38" s="2862"/>
      <c r="E38" s="2863"/>
      <c r="F38" s="2863"/>
      <c r="G38" s="2776" t="s">
        <v>33</v>
      </c>
      <c r="H38" s="2776"/>
      <c r="I38" s="2776"/>
      <c r="J38" s="2776"/>
      <c r="K38" s="2776"/>
      <c r="L38" s="2776"/>
      <c r="M38" s="2776"/>
      <c r="N38" s="2776"/>
      <c r="O38" s="2776"/>
      <c r="P38" s="2776"/>
      <c r="Q38" s="2776"/>
      <c r="R38" s="2899"/>
      <c r="S38" s="2934"/>
      <c r="T38" s="2921" t="s">
        <v>47</v>
      </c>
      <c r="U38" s="2942"/>
      <c r="V38" s="2898"/>
      <c r="W38" s="2898"/>
      <c r="X38" s="2898"/>
      <c r="Y38" s="2898"/>
      <c r="Z38" s="2898"/>
      <c r="AA38" s="2898"/>
      <c r="AB38" s="2898"/>
      <c r="AC38" s="2898"/>
      <c r="AD38" s="2898"/>
      <c r="AE38" s="2898"/>
      <c r="AF38" s="2899"/>
      <c r="AG38" s="2900"/>
      <c r="AH38" s="2898"/>
      <c r="AI38" s="2898"/>
      <c r="AJ38" s="2901"/>
      <c r="AK38" s="2902"/>
      <c r="AL38" s="2898"/>
      <c r="AM38" s="2898"/>
      <c r="AN38" s="2898"/>
      <c r="AO38" s="2898"/>
      <c r="AP38" s="2898"/>
      <c r="AQ38" s="2898"/>
      <c r="AR38" s="2898"/>
      <c r="AS38" s="2898"/>
      <c r="AT38" s="2898"/>
      <c r="AU38" s="2898"/>
      <c r="AV38" s="2898"/>
      <c r="AW38" s="2898"/>
      <c r="AX38" s="2898"/>
      <c r="AY38" s="2898"/>
      <c r="AZ38" s="2898"/>
      <c r="BA38" s="2898"/>
      <c r="BB38" s="2898"/>
      <c r="BC38" s="2898"/>
      <c r="BD38" s="2898"/>
      <c r="BE38" s="2898"/>
      <c r="BF38" s="2898"/>
      <c r="BG38" s="2929"/>
      <c r="BH38" s="2930"/>
      <c r="BI38" s="2930"/>
      <c r="BJ38" s="2930"/>
      <c r="BK38" s="2937" t="s">
        <v>48</v>
      </c>
      <c r="BL38" s="2937"/>
      <c r="BM38" s="2938"/>
      <c r="BN38" s="2898"/>
      <c r="BO38" s="2898"/>
      <c r="BP38" s="2898"/>
      <c r="BQ38" s="2922"/>
    </row>
    <row r="39" spans="2:69" ht="17.25" customHeight="1">
      <c r="B39" s="2956"/>
      <c r="C39" s="2957"/>
      <c r="D39" s="2912" t="s">
        <v>313</v>
      </c>
      <c r="E39" s="2859"/>
      <c r="F39" s="2859"/>
      <c r="G39" s="2866"/>
      <c r="H39" s="2866"/>
      <c r="I39" s="2866"/>
      <c r="J39" s="2866"/>
      <c r="K39" s="2866"/>
      <c r="L39" s="2866"/>
      <c r="M39" s="2866"/>
      <c r="N39" s="2866"/>
      <c r="O39" s="2866"/>
      <c r="P39" s="2866"/>
      <c r="Q39" s="2878"/>
      <c r="R39" s="2872"/>
      <c r="S39" s="2924"/>
      <c r="T39" s="2868" t="s">
        <v>315</v>
      </c>
      <c r="U39" s="2939"/>
      <c r="V39" s="2871"/>
      <c r="W39" s="2871"/>
      <c r="X39" s="2871"/>
      <c r="Y39" s="2871"/>
      <c r="Z39" s="2871"/>
      <c r="AA39" s="2871"/>
      <c r="AB39" s="2871"/>
      <c r="AC39" s="2871"/>
      <c r="AD39" s="2871"/>
      <c r="AE39" s="2871"/>
      <c r="AF39" s="2872"/>
      <c r="AG39" s="2873"/>
      <c r="AH39" s="2871"/>
      <c r="AI39" s="2871"/>
      <c r="AJ39" s="2874"/>
      <c r="AK39" s="2887"/>
      <c r="AL39" s="2871"/>
      <c r="AM39" s="2871"/>
      <c r="AN39" s="2871"/>
      <c r="AO39" s="2871"/>
      <c r="AP39" s="2871"/>
      <c r="AQ39" s="2871"/>
      <c r="AR39" s="2871"/>
      <c r="AS39" s="2871"/>
      <c r="AT39" s="2871"/>
      <c r="AU39" s="2871"/>
      <c r="AV39" s="2871"/>
      <c r="AW39" s="2871"/>
      <c r="AX39" s="2871"/>
      <c r="AY39" s="2871"/>
      <c r="AZ39" s="2871"/>
      <c r="BA39" s="2871"/>
      <c r="BB39" s="2871"/>
      <c r="BC39" s="2871"/>
      <c r="BD39" s="2871"/>
      <c r="BE39" s="2871"/>
      <c r="BF39" s="2871"/>
      <c r="BG39" s="2927"/>
      <c r="BH39" s="2928"/>
      <c r="BI39" s="2928"/>
      <c r="BJ39" s="2928"/>
      <c r="BK39" s="2883" t="s">
        <v>315</v>
      </c>
      <c r="BL39" s="2883"/>
      <c r="BM39" s="2884"/>
      <c r="BN39" s="2871"/>
      <c r="BO39" s="2871"/>
      <c r="BP39" s="2871"/>
      <c r="BQ39" s="2918"/>
    </row>
    <row r="40" spans="2:69" ht="17.25" customHeight="1">
      <c r="B40" s="2956"/>
      <c r="C40" s="2957"/>
      <c r="D40" s="2860"/>
      <c r="E40" s="2861"/>
      <c r="F40" s="2861"/>
      <c r="G40" s="2667"/>
      <c r="H40" s="2667"/>
      <c r="I40" s="2667"/>
      <c r="J40" s="2667"/>
      <c r="K40" s="2667"/>
      <c r="L40" s="2667"/>
      <c r="M40" s="2667"/>
      <c r="N40" s="2667"/>
      <c r="O40" s="2667"/>
      <c r="P40" s="2667"/>
      <c r="Q40" s="2653"/>
      <c r="R40" s="2929"/>
      <c r="S40" s="2930"/>
      <c r="T40" s="2937" t="s">
        <v>315</v>
      </c>
      <c r="U40" s="2938"/>
      <c r="V40" s="2876"/>
      <c r="W40" s="2876"/>
      <c r="X40" s="2876"/>
      <c r="Y40" s="2876"/>
      <c r="Z40" s="2876"/>
      <c r="AA40" s="2876"/>
      <c r="AB40" s="2876"/>
      <c r="AC40" s="2876"/>
      <c r="AD40" s="2876"/>
      <c r="AE40" s="2876"/>
      <c r="AF40" s="2908"/>
      <c r="AG40" s="2875"/>
      <c r="AH40" s="2876"/>
      <c r="AI40" s="2876"/>
      <c r="AJ40" s="2877"/>
      <c r="AK40" s="2909"/>
      <c r="AL40" s="2876"/>
      <c r="AM40" s="2876"/>
      <c r="AN40" s="2876"/>
      <c r="AO40" s="2876"/>
      <c r="AP40" s="2876"/>
      <c r="AQ40" s="2876"/>
      <c r="AR40" s="2876"/>
      <c r="AS40" s="2876"/>
      <c r="AT40" s="2876"/>
      <c r="AU40" s="2876"/>
      <c r="AV40" s="2876"/>
      <c r="AW40" s="2876"/>
      <c r="AX40" s="2876"/>
      <c r="AY40" s="2876"/>
      <c r="AZ40" s="2876"/>
      <c r="BA40" s="2876"/>
      <c r="BB40" s="2876"/>
      <c r="BC40" s="2876"/>
      <c r="BD40" s="2876"/>
      <c r="BE40" s="2876"/>
      <c r="BF40" s="2876"/>
      <c r="BG40" s="2908"/>
      <c r="BH40" s="2933"/>
      <c r="BI40" s="2933"/>
      <c r="BJ40" s="2933"/>
      <c r="BK40" s="2894" t="s">
        <v>315</v>
      </c>
      <c r="BL40" s="2894"/>
      <c r="BM40" s="2895"/>
      <c r="BN40" s="2876"/>
      <c r="BO40" s="2876"/>
      <c r="BP40" s="2876"/>
      <c r="BQ40" s="2919"/>
    </row>
    <row r="41" spans="2:69" ht="17.25" customHeight="1" thickBot="1">
      <c r="B41" s="2956"/>
      <c r="C41" s="2957"/>
      <c r="D41" s="2862"/>
      <c r="E41" s="2863"/>
      <c r="F41" s="2863"/>
      <c r="G41" s="2776" t="s">
        <v>33</v>
      </c>
      <c r="H41" s="2776"/>
      <c r="I41" s="2776"/>
      <c r="J41" s="2776"/>
      <c r="K41" s="2776"/>
      <c r="L41" s="2776"/>
      <c r="M41" s="2776"/>
      <c r="N41" s="2776"/>
      <c r="O41" s="2776"/>
      <c r="P41" s="2776"/>
      <c r="Q41" s="2776"/>
      <c r="R41" s="2899"/>
      <c r="S41" s="2934"/>
      <c r="T41" s="2921" t="s">
        <v>315</v>
      </c>
      <c r="U41" s="2942"/>
      <c r="V41" s="2898"/>
      <c r="W41" s="2898"/>
      <c r="X41" s="2898"/>
      <c r="Y41" s="2898"/>
      <c r="Z41" s="2898"/>
      <c r="AA41" s="2898"/>
      <c r="AB41" s="2898"/>
      <c r="AC41" s="2898"/>
      <c r="AD41" s="2898"/>
      <c r="AE41" s="2898"/>
      <c r="AF41" s="2899"/>
      <c r="AG41" s="2900"/>
      <c r="AH41" s="2898"/>
      <c r="AI41" s="2898"/>
      <c r="AJ41" s="2901"/>
      <c r="AK41" s="2902"/>
      <c r="AL41" s="2898"/>
      <c r="AM41" s="2898"/>
      <c r="AN41" s="2898"/>
      <c r="AO41" s="2898"/>
      <c r="AP41" s="2898"/>
      <c r="AQ41" s="2898"/>
      <c r="AR41" s="2898"/>
      <c r="AS41" s="2898"/>
      <c r="AT41" s="2898"/>
      <c r="AU41" s="2898"/>
      <c r="AV41" s="2898"/>
      <c r="AW41" s="2898"/>
      <c r="AX41" s="2898"/>
      <c r="AY41" s="2898"/>
      <c r="AZ41" s="2898"/>
      <c r="BA41" s="2898"/>
      <c r="BB41" s="2898"/>
      <c r="BC41" s="2898"/>
      <c r="BD41" s="2898"/>
      <c r="BE41" s="2898"/>
      <c r="BF41" s="2898"/>
      <c r="BG41" s="2929"/>
      <c r="BH41" s="2930"/>
      <c r="BI41" s="2930"/>
      <c r="BJ41" s="2930"/>
      <c r="BK41" s="2937" t="s">
        <v>315</v>
      </c>
      <c r="BL41" s="2937"/>
      <c r="BM41" s="2938"/>
      <c r="BN41" s="2898"/>
      <c r="BO41" s="2898"/>
      <c r="BP41" s="2898"/>
      <c r="BQ41" s="2922"/>
    </row>
    <row r="42" spans="2:69" ht="17.25" customHeight="1">
      <c r="B42" s="2956"/>
      <c r="C42" s="2957"/>
      <c r="D42" s="2858" t="s">
        <v>314</v>
      </c>
      <c r="E42" s="2859"/>
      <c r="F42" s="2859"/>
      <c r="G42" s="2866"/>
      <c r="H42" s="2866"/>
      <c r="I42" s="2866"/>
      <c r="J42" s="2866"/>
      <c r="K42" s="2866"/>
      <c r="L42" s="2866"/>
      <c r="M42" s="2866"/>
      <c r="N42" s="2866"/>
      <c r="O42" s="2866"/>
      <c r="P42" s="2866"/>
      <c r="Q42" s="2878"/>
      <c r="R42" s="2872"/>
      <c r="S42" s="2924"/>
      <c r="T42" s="2869" t="s">
        <v>39</v>
      </c>
      <c r="U42" s="2870"/>
      <c r="V42" s="2871"/>
      <c r="W42" s="2871"/>
      <c r="X42" s="2871"/>
      <c r="Y42" s="2871"/>
      <c r="Z42" s="2871"/>
      <c r="AA42" s="2871"/>
      <c r="AB42" s="2871"/>
      <c r="AC42" s="2871"/>
      <c r="AD42" s="2871"/>
      <c r="AE42" s="2871"/>
      <c r="AF42" s="2872"/>
      <c r="AG42" s="2873"/>
      <c r="AH42" s="2871"/>
      <c r="AI42" s="2871"/>
      <c r="AJ42" s="2874"/>
      <c r="AK42" s="2887"/>
      <c r="AL42" s="2871"/>
      <c r="AM42" s="2871"/>
      <c r="AN42" s="2871"/>
      <c r="AO42" s="2871"/>
      <c r="AP42" s="2871"/>
      <c r="AQ42" s="2871"/>
      <c r="AR42" s="2871"/>
      <c r="AS42" s="2871"/>
      <c r="AT42" s="2871"/>
      <c r="AU42" s="2871"/>
      <c r="AV42" s="2871"/>
      <c r="AW42" s="2871"/>
      <c r="AX42" s="2871"/>
      <c r="AY42" s="2871"/>
      <c r="AZ42" s="2871"/>
      <c r="BA42" s="2871"/>
      <c r="BB42" s="2871"/>
      <c r="BC42" s="2871"/>
      <c r="BD42" s="2871"/>
      <c r="BE42" s="2871"/>
      <c r="BF42" s="2871"/>
      <c r="BG42" s="2927"/>
      <c r="BH42" s="2928"/>
      <c r="BI42" s="2928"/>
      <c r="BJ42" s="2928"/>
      <c r="BK42" s="2883" t="s">
        <v>39</v>
      </c>
      <c r="BL42" s="2883"/>
      <c r="BM42" s="2884"/>
      <c r="BN42" s="2871"/>
      <c r="BO42" s="2871"/>
      <c r="BP42" s="2871"/>
      <c r="BQ42" s="2918"/>
    </row>
    <row r="43" spans="2:69" ht="17.25" customHeight="1">
      <c r="B43" s="2956"/>
      <c r="C43" s="2957"/>
      <c r="D43" s="2860"/>
      <c r="E43" s="2861"/>
      <c r="F43" s="2861"/>
      <c r="G43" s="2667"/>
      <c r="H43" s="2667"/>
      <c r="I43" s="2667"/>
      <c r="J43" s="2667"/>
      <c r="K43" s="2667"/>
      <c r="L43" s="2667"/>
      <c r="M43" s="2667"/>
      <c r="N43" s="2667"/>
      <c r="O43" s="2667"/>
      <c r="P43" s="2667"/>
      <c r="Q43" s="2653"/>
      <c r="R43" s="2929"/>
      <c r="S43" s="2930"/>
      <c r="T43" s="2906" t="s">
        <v>39</v>
      </c>
      <c r="U43" s="2907"/>
      <c r="V43" s="2876"/>
      <c r="W43" s="2876"/>
      <c r="X43" s="2876"/>
      <c r="Y43" s="2876"/>
      <c r="Z43" s="2876"/>
      <c r="AA43" s="2876"/>
      <c r="AB43" s="2876"/>
      <c r="AC43" s="2876"/>
      <c r="AD43" s="2876"/>
      <c r="AE43" s="2876"/>
      <c r="AF43" s="2908"/>
      <c r="AG43" s="2875"/>
      <c r="AH43" s="2876"/>
      <c r="AI43" s="2876"/>
      <c r="AJ43" s="2877"/>
      <c r="AK43" s="2909"/>
      <c r="AL43" s="2876"/>
      <c r="AM43" s="2876"/>
      <c r="AN43" s="2876"/>
      <c r="AO43" s="2876"/>
      <c r="AP43" s="2876"/>
      <c r="AQ43" s="2876"/>
      <c r="AR43" s="2876"/>
      <c r="AS43" s="2876"/>
      <c r="AT43" s="2876"/>
      <c r="AU43" s="2876"/>
      <c r="AV43" s="2876"/>
      <c r="AW43" s="2876"/>
      <c r="AX43" s="2876"/>
      <c r="AY43" s="2876"/>
      <c r="AZ43" s="2876"/>
      <c r="BA43" s="2876"/>
      <c r="BB43" s="2876"/>
      <c r="BC43" s="2876"/>
      <c r="BD43" s="2876"/>
      <c r="BE43" s="2876"/>
      <c r="BF43" s="2876"/>
      <c r="BG43" s="2908"/>
      <c r="BH43" s="2933"/>
      <c r="BI43" s="2933"/>
      <c r="BJ43" s="2933"/>
      <c r="BK43" s="2894" t="s">
        <v>39</v>
      </c>
      <c r="BL43" s="2894"/>
      <c r="BM43" s="2895"/>
      <c r="BN43" s="2876"/>
      <c r="BO43" s="2876"/>
      <c r="BP43" s="2876"/>
      <c r="BQ43" s="2919"/>
    </row>
    <row r="44" spans="2:69" ht="17.25" customHeight="1" thickBot="1">
      <c r="B44" s="2956"/>
      <c r="C44" s="2957"/>
      <c r="D44" s="2862"/>
      <c r="E44" s="2863"/>
      <c r="F44" s="2863"/>
      <c r="G44" s="2776" t="s">
        <v>33</v>
      </c>
      <c r="H44" s="2776"/>
      <c r="I44" s="2776"/>
      <c r="J44" s="2776"/>
      <c r="K44" s="2776"/>
      <c r="L44" s="2776"/>
      <c r="M44" s="2776"/>
      <c r="N44" s="2776"/>
      <c r="O44" s="2776"/>
      <c r="P44" s="2776"/>
      <c r="Q44" s="2776"/>
      <c r="R44" s="2899"/>
      <c r="S44" s="2934"/>
      <c r="T44" s="2881" t="s">
        <v>34</v>
      </c>
      <c r="U44" s="2882"/>
      <c r="V44" s="2898"/>
      <c r="W44" s="2898"/>
      <c r="X44" s="2898"/>
      <c r="Y44" s="2898"/>
      <c r="Z44" s="2898"/>
      <c r="AA44" s="2898"/>
      <c r="AB44" s="2898"/>
      <c r="AC44" s="2898"/>
      <c r="AD44" s="2898"/>
      <c r="AE44" s="2898"/>
      <c r="AF44" s="2899"/>
      <c r="AG44" s="2900"/>
      <c r="AH44" s="2898"/>
      <c r="AI44" s="2898"/>
      <c r="AJ44" s="2901"/>
      <c r="AK44" s="2902"/>
      <c r="AL44" s="2898"/>
      <c r="AM44" s="2898"/>
      <c r="AN44" s="2898"/>
      <c r="AO44" s="2898"/>
      <c r="AP44" s="2898"/>
      <c r="AQ44" s="2898"/>
      <c r="AR44" s="2898"/>
      <c r="AS44" s="2898"/>
      <c r="AT44" s="2898"/>
      <c r="AU44" s="2898"/>
      <c r="AV44" s="2898"/>
      <c r="AW44" s="2898"/>
      <c r="AX44" s="2898"/>
      <c r="AY44" s="2898"/>
      <c r="AZ44" s="2898"/>
      <c r="BA44" s="2898"/>
      <c r="BB44" s="2898"/>
      <c r="BC44" s="2898"/>
      <c r="BD44" s="2898"/>
      <c r="BE44" s="2898"/>
      <c r="BF44" s="2898"/>
      <c r="BG44" s="2929"/>
      <c r="BH44" s="2930"/>
      <c r="BI44" s="2930"/>
      <c r="BJ44" s="2930"/>
      <c r="BK44" s="2894" t="s">
        <v>34</v>
      </c>
      <c r="BL44" s="2894"/>
      <c r="BM44" s="2895"/>
      <c r="BN44" s="2898"/>
      <c r="BO44" s="2898"/>
      <c r="BP44" s="2898"/>
      <c r="BQ44" s="2922"/>
    </row>
    <row r="45" spans="2:69" ht="17.25" customHeight="1">
      <c r="B45" s="2956"/>
      <c r="C45" s="2957"/>
      <c r="D45" s="2943" t="s">
        <v>40</v>
      </c>
      <c r="E45" s="2944"/>
      <c r="F45" s="2944"/>
      <c r="G45" s="2949"/>
      <c r="H45" s="2869"/>
      <c r="I45" s="2869"/>
      <c r="J45" s="2869"/>
      <c r="K45" s="2869"/>
      <c r="L45" s="2869"/>
      <c r="M45" s="2869"/>
      <c r="N45" s="2870"/>
      <c r="O45" s="2871"/>
      <c r="P45" s="2871"/>
      <c r="Q45" s="2872"/>
      <c r="R45" s="2867"/>
      <c r="S45" s="2868"/>
      <c r="T45" s="2869" t="s">
        <v>39</v>
      </c>
      <c r="U45" s="2870"/>
      <c r="V45" s="2867"/>
      <c r="W45" s="2868"/>
      <c r="X45" s="2868"/>
      <c r="Y45" s="2868"/>
      <c r="Z45" s="2868"/>
      <c r="AA45" s="2868"/>
      <c r="AB45" s="2868"/>
      <c r="AC45" s="2868"/>
      <c r="AD45" s="2868"/>
      <c r="AE45" s="2868"/>
      <c r="AF45" s="2941"/>
      <c r="AG45" s="2940"/>
      <c r="AH45" s="2868"/>
      <c r="AI45" s="2868"/>
      <c r="AJ45" s="2941"/>
      <c r="AK45" s="2940"/>
      <c r="AL45" s="2868"/>
      <c r="AM45" s="2868"/>
      <c r="AN45" s="2939"/>
      <c r="AO45" s="2867"/>
      <c r="AP45" s="2868"/>
      <c r="AQ45" s="2868"/>
      <c r="AR45" s="2868"/>
      <c r="AS45" s="2868"/>
      <c r="AT45" s="2868"/>
      <c r="AU45" s="2868"/>
      <c r="AV45" s="2868"/>
      <c r="AW45" s="2868"/>
      <c r="AX45" s="2868"/>
      <c r="AY45" s="2868"/>
      <c r="AZ45" s="2939"/>
      <c r="BA45" s="2867"/>
      <c r="BB45" s="2868"/>
      <c r="BC45" s="2868"/>
      <c r="BD45" s="2868"/>
      <c r="BE45" s="2868"/>
      <c r="BF45" s="2939"/>
      <c r="BG45" s="2889"/>
      <c r="BH45" s="2890"/>
      <c r="BI45" s="2890"/>
      <c r="BJ45" s="2890"/>
      <c r="BK45" s="2883" t="s">
        <v>32</v>
      </c>
      <c r="BL45" s="2883"/>
      <c r="BM45" s="2884"/>
      <c r="BN45" s="2885"/>
      <c r="BO45" s="2885"/>
      <c r="BP45" s="2885"/>
      <c r="BQ45" s="2886"/>
    </row>
    <row r="46" spans="2:69" ht="17.25" customHeight="1">
      <c r="B46" s="2956"/>
      <c r="C46" s="2957"/>
      <c r="D46" s="2945"/>
      <c r="E46" s="2946"/>
      <c r="F46" s="2946"/>
      <c r="G46" s="2908"/>
      <c r="H46" s="2933"/>
      <c r="I46" s="2933"/>
      <c r="J46" s="2933"/>
      <c r="K46" s="2933"/>
      <c r="L46" s="2933"/>
      <c r="M46" s="2933"/>
      <c r="N46" s="2909"/>
      <c r="O46" s="2667"/>
      <c r="P46" s="2667"/>
      <c r="Q46" s="2653"/>
      <c r="R46" s="2905"/>
      <c r="S46" s="2894"/>
      <c r="T46" s="2906" t="s">
        <v>32</v>
      </c>
      <c r="U46" s="2907"/>
      <c r="V46" s="2876"/>
      <c r="W46" s="2876"/>
      <c r="X46" s="2876"/>
      <c r="Y46" s="2876"/>
      <c r="Z46" s="2876"/>
      <c r="AA46" s="2876"/>
      <c r="AB46" s="2876"/>
      <c r="AC46" s="2876"/>
      <c r="AD46" s="2876"/>
      <c r="AE46" s="2876"/>
      <c r="AF46" s="2908"/>
      <c r="AG46" s="2875"/>
      <c r="AH46" s="2876"/>
      <c r="AI46" s="2876"/>
      <c r="AJ46" s="2877"/>
      <c r="AK46" s="2909"/>
      <c r="AL46" s="2876"/>
      <c r="AM46" s="2876"/>
      <c r="AN46" s="2876"/>
      <c r="AO46" s="2876"/>
      <c r="AP46" s="2876"/>
      <c r="AQ46" s="2876"/>
      <c r="AR46" s="2876"/>
      <c r="AS46" s="2876"/>
      <c r="AT46" s="2876"/>
      <c r="AU46" s="2876"/>
      <c r="AV46" s="2876"/>
      <c r="AW46" s="2876"/>
      <c r="AX46" s="2876"/>
      <c r="AY46" s="2876"/>
      <c r="AZ46" s="2876"/>
      <c r="BA46" s="2876"/>
      <c r="BB46" s="2876"/>
      <c r="BC46" s="2876"/>
      <c r="BD46" s="2876"/>
      <c r="BE46" s="2876"/>
      <c r="BF46" s="2876"/>
      <c r="BG46" s="2892"/>
      <c r="BH46" s="2893"/>
      <c r="BI46" s="2893"/>
      <c r="BJ46" s="2893"/>
      <c r="BK46" s="2894" t="s">
        <v>32</v>
      </c>
      <c r="BL46" s="2894"/>
      <c r="BM46" s="2895"/>
      <c r="BN46" s="2896"/>
      <c r="BO46" s="2896"/>
      <c r="BP46" s="2896"/>
      <c r="BQ46" s="2897"/>
    </row>
    <row r="47" spans="2:69" ht="17.25" customHeight="1" thickBot="1">
      <c r="B47" s="2958"/>
      <c r="C47" s="2959"/>
      <c r="D47" s="2947"/>
      <c r="E47" s="2948"/>
      <c r="F47" s="2948"/>
      <c r="G47" s="2776" t="s">
        <v>33</v>
      </c>
      <c r="H47" s="2776"/>
      <c r="I47" s="2776"/>
      <c r="J47" s="2776"/>
      <c r="K47" s="2776"/>
      <c r="L47" s="2776"/>
      <c r="M47" s="2776"/>
      <c r="N47" s="2776"/>
      <c r="O47" s="2776"/>
      <c r="P47" s="2776"/>
      <c r="Q47" s="2776"/>
      <c r="R47" s="2920"/>
      <c r="S47" s="2921"/>
      <c r="T47" s="2881" t="s">
        <v>34</v>
      </c>
      <c r="U47" s="2882"/>
      <c r="V47" s="2898"/>
      <c r="W47" s="2898"/>
      <c r="X47" s="2898"/>
      <c r="Y47" s="2898"/>
      <c r="Z47" s="2898"/>
      <c r="AA47" s="2898"/>
      <c r="AB47" s="2898"/>
      <c r="AC47" s="2898"/>
      <c r="AD47" s="2898"/>
      <c r="AE47" s="2898"/>
      <c r="AF47" s="2899"/>
      <c r="AG47" s="2900"/>
      <c r="AH47" s="2898"/>
      <c r="AI47" s="2898"/>
      <c r="AJ47" s="2901"/>
      <c r="AK47" s="2902"/>
      <c r="AL47" s="2898"/>
      <c r="AM47" s="2898"/>
      <c r="AN47" s="2898"/>
      <c r="AO47" s="2898"/>
      <c r="AP47" s="2898"/>
      <c r="AQ47" s="2898"/>
      <c r="AR47" s="2898"/>
      <c r="AS47" s="2898"/>
      <c r="AT47" s="2898"/>
      <c r="AU47" s="2898"/>
      <c r="AV47" s="2898"/>
      <c r="AW47" s="2898"/>
      <c r="AX47" s="2898"/>
      <c r="AY47" s="2898"/>
      <c r="AZ47" s="2898"/>
      <c r="BA47" s="2898"/>
      <c r="BB47" s="2898"/>
      <c r="BC47" s="2898"/>
      <c r="BD47" s="2898"/>
      <c r="BE47" s="2898"/>
      <c r="BF47" s="2898"/>
      <c r="BG47" s="2950"/>
      <c r="BH47" s="2951"/>
      <c r="BI47" s="2951"/>
      <c r="BJ47" s="2951"/>
      <c r="BK47" s="2921" t="s">
        <v>34</v>
      </c>
      <c r="BL47" s="2921"/>
      <c r="BM47" s="2942"/>
      <c r="BN47" s="2952"/>
      <c r="BO47" s="2952"/>
      <c r="BP47" s="2952"/>
      <c r="BQ47" s="2953"/>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06" t="s">
        <v>1192</v>
      </c>
      <c r="B1" s="329" t="s">
        <v>854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06"/>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06"/>
      <c r="B3" s="216" t="s">
        <v>853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29" t="s">
        <v>49</v>
      </c>
      <c r="C5" s="2730"/>
      <c r="D5" s="2730"/>
      <c r="E5" s="2730"/>
      <c r="F5" s="2730"/>
      <c r="G5" s="2730"/>
      <c r="H5" s="3123" t="s">
        <v>50</v>
      </c>
      <c r="I5" s="3124"/>
      <c r="J5" s="3124"/>
      <c r="K5" s="3125"/>
      <c r="L5" s="2724" t="s">
        <v>51</v>
      </c>
      <c r="M5" s="2725"/>
      <c r="N5" s="2725"/>
      <c r="O5" s="2725"/>
      <c r="P5" s="2725"/>
      <c r="Q5" s="2725"/>
      <c r="R5" s="2725"/>
      <c r="S5" s="2725"/>
      <c r="T5" s="2725"/>
      <c r="U5" s="2753" t="s">
        <v>52</v>
      </c>
      <c r="V5" s="2725"/>
      <c r="W5" s="2725"/>
      <c r="X5" s="2725"/>
      <c r="Y5" s="2725"/>
      <c r="Z5" s="3049"/>
      <c r="AA5" s="2730" t="s">
        <v>53</v>
      </c>
      <c r="AB5" s="2730"/>
      <c r="AC5" s="2730"/>
      <c r="AD5" s="2730"/>
      <c r="AE5" s="2730"/>
      <c r="AF5" s="2730"/>
      <c r="AG5" s="2730"/>
      <c r="AH5" s="2730"/>
      <c r="AI5" s="2730"/>
      <c r="AJ5" s="2730"/>
      <c r="AK5" s="2730"/>
      <c r="AL5" s="2730"/>
      <c r="AM5" s="2730"/>
      <c r="AN5" s="2730"/>
      <c r="AO5" s="2730"/>
      <c r="AP5" s="2730"/>
      <c r="AQ5" s="2730"/>
      <c r="AR5" s="2730"/>
      <c r="AS5" s="2730"/>
      <c r="AT5" s="2730"/>
      <c r="AU5" s="2730"/>
      <c r="AV5" s="2730"/>
      <c r="AW5" s="2730"/>
      <c r="AX5" s="2730"/>
      <c r="AY5" s="2730"/>
      <c r="AZ5" s="2730"/>
      <c r="BA5" s="2730"/>
      <c r="BB5" s="2730"/>
      <c r="BC5" s="2730"/>
      <c r="BD5" s="2730"/>
      <c r="BE5" s="2730"/>
      <c r="BF5" s="2730"/>
      <c r="BG5" s="2730"/>
      <c r="BH5" s="2730"/>
      <c r="BI5" s="2730"/>
      <c r="BJ5" s="2730"/>
      <c r="BK5" s="2730"/>
      <c r="BL5" s="2730"/>
      <c r="BM5" s="2730"/>
      <c r="BN5" s="2730"/>
      <c r="BO5" s="2730"/>
      <c r="BP5" s="2730"/>
      <c r="BQ5" s="3077" t="s">
        <v>54</v>
      </c>
      <c r="BR5" s="3078"/>
      <c r="BS5" s="3078"/>
      <c r="BT5" s="3079"/>
    </row>
    <row r="6" spans="1:72" ht="9.75" customHeight="1">
      <c r="B6" s="330"/>
      <c r="C6" s="3057" t="s">
        <v>55</v>
      </c>
      <c r="D6" s="3058"/>
      <c r="E6" s="3058"/>
      <c r="F6" s="3058"/>
      <c r="G6" s="3058"/>
      <c r="H6" s="3126"/>
      <c r="I6" s="3127"/>
      <c r="J6" s="3127"/>
      <c r="K6" s="3128"/>
      <c r="L6" s="3088" t="s">
        <v>56</v>
      </c>
      <c r="M6" s="3089"/>
      <c r="N6" s="3090"/>
      <c r="O6" s="3089" t="s">
        <v>57</v>
      </c>
      <c r="P6" s="3089"/>
      <c r="Q6" s="3089"/>
      <c r="R6" s="492"/>
      <c r="S6" s="492"/>
      <c r="T6" s="492"/>
      <c r="U6" s="2845" t="s">
        <v>58</v>
      </c>
      <c r="V6" s="3092"/>
      <c r="W6" s="3092"/>
      <c r="X6" s="3094" t="s">
        <v>59</v>
      </c>
      <c r="Y6" s="3095"/>
      <c r="Z6" s="3096"/>
      <c r="AA6" s="3092" t="s">
        <v>60</v>
      </c>
      <c r="AB6" s="3092"/>
      <c r="AC6" s="3092"/>
      <c r="AD6" s="3092"/>
      <c r="AE6" s="3092"/>
      <c r="AF6" s="3092"/>
      <c r="AG6" s="3092"/>
      <c r="AH6" s="3100" t="s">
        <v>61</v>
      </c>
      <c r="AI6" s="3101"/>
      <c r="AJ6" s="3104" t="s">
        <v>13</v>
      </c>
      <c r="AK6" s="3104"/>
      <c r="AL6" s="3105"/>
      <c r="AM6" s="3101" t="s">
        <v>316</v>
      </c>
      <c r="AN6" s="3118"/>
      <c r="AO6" s="3118"/>
      <c r="AP6" s="3118"/>
      <c r="AQ6" s="3118"/>
      <c r="AR6" s="3118"/>
      <c r="AS6" s="3118"/>
      <c r="AT6" s="3118"/>
      <c r="AU6" s="3100" t="s">
        <v>62</v>
      </c>
      <c r="AV6" s="3092"/>
      <c r="AW6" s="3092"/>
      <c r="AX6" s="3105" t="s">
        <v>63</v>
      </c>
      <c r="AY6" s="3121"/>
      <c r="AZ6" s="3121"/>
      <c r="BA6" s="3121"/>
      <c r="BB6" s="2844" t="s">
        <v>64</v>
      </c>
      <c r="BC6" s="2844"/>
      <c r="BD6" s="2844"/>
      <c r="BE6" s="2844"/>
      <c r="BF6" s="2844"/>
      <c r="BG6" s="2845"/>
      <c r="BH6" s="3050"/>
      <c r="BI6" s="2815"/>
      <c r="BJ6" s="2815"/>
      <c r="BK6" s="2815"/>
      <c r="BL6" s="2815"/>
      <c r="BM6" s="2815"/>
      <c r="BN6" s="3109" t="s">
        <v>65</v>
      </c>
      <c r="BO6" s="3109"/>
      <c r="BP6" s="3110"/>
      <c r="BQ6" s="3080"/>
      <c r="BR6" s="3081"/>
      <c r="BS6" s="3081"/>
      <c r="BT6" s="3082"/>
    </row>
    <row r="7" spans="1:72" ht="19.5" customHeight="1" thickBot="1">
      <c r="B7" s="330"/>
      <c r="C7" s="3086"/>
      <c r="D7" s="3087"/>
      <c r="E7" s="3087"/>
      <c r="F7" s="3087"/>
      <c r="G7" s="3087"/>
      <c r="H7" s="3129"/>
      <c r="I7" s="3130"/>
      <c r="J7" s="3130"/>
      <c r="K7" s="3131"/>
      <c r="L7" s="2775"/>
      <c r="M7" s="2776"/>
      <c r="N7" s="3091"/>
      <c r="O7" s="2776"/>
      <c r="P7" s="2776"/>
      <c r="Q7" s="2776"/>
      <c r="R7" s="3113" t="s">
        <v>66</v>
      </c>
      <c r="S7" s="3114"/>
      <c r="T7" s="3115"/>
      <c r="U7" s="3093"/>
      <c r="V7" s="2776"/>
      <c r="W7" s="2776"/>
      <c r="X7" s="3097"/>
      <c r="Y7" s="3098"/>
      <c r="Z7" s="3099"/>
      <c r="AA7" s="2776"/>
      <c r="AB7" s="2776"/>
      <c r="AC7" s="2776"/>
      <c r="AD7" s="2776"/>
      <c r="AE7" s="2776"/>
      <c r="AF7" s="2776"/>
      <c r="AG7" s="2776"/>
      <c r="AH7" s="3102"/>
      <c r="AI7" s="3103"/>
      <c r="AJ7" s="3106"/>
      <c r="AK7" s="3106"/>
      <c r="AL7" s="3107"/>
      <c r="AM7" s="3103"/>
      <c r="AN7" s="3119"/>
      <c r="AO7" s="3119"/>
      <c r="AP7" s="3119"/>
      <c r="AQ7" s="3119"/>
      <c r="AR7" s="3119"/>
      <c r="AS7" s="3119"/>
      <c r="AT7" s="3119"/>
      <c r="AU7" s="3120"/>
      <c r="AV7" s="3089"/>
      <c r="AW7" s="3089"/>
      <c r="AX7" s="3107"/>
      <c r="AY7" s="3122"/>
      <c r="AZ7" s="3122"/>
      <c r="BA7" s="3122"/>
      <c r="BB7" s="3108"/>
      <c r="BC7" s="3108"/>
      <c r="BD7" s="3108"/>
      <c r="BE7" s="3108"/>
      <c r="BF7" s="3108"/>
      <c r="BG7" s="3093"/>
      <c r="BH7" s="3116" t="s">
        <v>67</v>
      </c>
      <c r="BI7" s="3117"/>
      <c r="BJ7" s="3117"/>
      <c r="BK7" s="3117"/>
      <c r="BL7" s="3117"/>
      <c r="BM7" s="3117"/>
      <c r="BN7" s="3111"/>
      <c r="BO7" s="3111"/>
      <c r="BP7" s="3112"/>
      <c r="BQ7" s="3083"/>
      <c r="BR7" s="3084"/>
      <c r="BS7" s="3084"/>
      <c r="BT7" s="3085"/>
    </row>
    <row r="8" spans="1:72" ht="16.149999999999999" customHeight="1">
      <c r="B8" s="3051" t="s">
        <v>68</v>
      </c>
      <c r="C8" s="2729" t="s">
        <v>69</v>
      </c>
      <c r="D8" s="2730"/>
      <c r="E8" s="2730"/>
      <c r="F8" s="2730"/>
      <c r="G8" s="2989"/>
      <c r="H8" s="3054"/>
      <c r="I8" s="3055"/>
      <c r="J8" s="3055"/>
      <c r="K8" s="3056"/>
      <c r="L8" s="2996"/>
      <c r="M8" s="2997"/>
      <c r="N8" s="2997"/>
      <c r="O8" s="3074"/>
      <c r="P8" s="3075"/>
      <c r="Q8" s="3076"/>
      <c r="R8" s="2991"/>
      <c r="S8" s="2991"/>
      <c r="T8" s="2992"/>
      <c r="U8" s="2967"/>
      <c r="V8" s="2967"/>
      <c r="W8" s="2967"/>
      <c r="X8" s="2979"/>
      <c r="Y8" s="2967"/>
      <c r="Z8" s="2968"/>
      <c r="AA8" s="2975" t="s">
        <v>70</v>
      </c>
      <c r="AB8" s="2976"/>
      <c r="AC8" s="2976"/>
      <c r="AD8" s="3068"/>
      <c r="AE8" s="3068"/>
      <c r="AF8" s="3068"/>
      <c r="AG8" s="3069"/>
      <c r="AH8" s="3070"/>
      <c r="AI8" s="3071"/>
      <c r="AJ8" s="3072"/>
      <c r="AK8" s="3068"/>
      <c r="AL8" s="3073"/>
      <c r="AM8" s="3139"/>
      <c r="AN8" s="3140"/>
      <c r="AO8" s="3140"/>
      <c r="AP8" s="3140"/>
      <c r="AQ8" s="3140"/>
      <c r="AR8" s="3140"/>
      <c r="AS8" s="3140"/>
      <c r="AT8" s="3071"/>
      <c r="AU8" s="3036" t="s">
        <v>76</v>
      </c>
      <c r="AV8" s="3037"/>
      <c r="AW8" s="3038"/>
      <c r="AX8" s="3072"/>
      <c r="AY8" s="3068"/>
      <c r="AZ8" s="3068"/>
      <c r="BA8" s="3073"/>
      <c r="BB8" s="3134"/>
      <c r="BC8" s="3135"/>
      <c r="BD8" s="3135"/>
      <c r="BE8" s="3135"/>
      <c r="BF8" s="3037" t="s">
        <v>71</v>
      </c>
      <c r="BG8" s="3037"/>
      <c r="BH8" s="3136"/>
      <c r="BI8" s="3137"/>
      <c r="BJ8" s="3137"/>
      <c r="BK8" s="3137"/>
      <c r="BL8" s="3037" t="s">
        <v>71</v>
      </c>
      <c r="BM8" s="3138"/>
      <c r="BN8" s="3146"/>
      <c r="BO8" s="3147"/>
      <c r="BP8" s="3148"/>
      <c r="BQ8" s="3149"/>
      <c r="BR8" s="3150"/>
      <c r="BS8" s="3150"/>
      <c r="BT8" s="3151"/>
    </row>
    <row r="9" spans="1:72" ht="16.149999999999999" customHeight="1" thickBot="1">
      <c r="B9" s="3052"/>
      <c r="C9" s="2775"/>
      <c r="D9" s="2776"/>
      <c r="E9" s="2776"/>
      <c r="F9" s="2776"/>
      <c r="G9" s="2990"/>
      <c r="H9" s="2972" t="s">
        <v>71</v>
      </c>
      <c r="I9" s="2973"/>
      <c r="J9" s="2973"/>
      <c r="K9" s="2974"/>
      <c r="L9" s="2998"/>
      <c r="M9" s="2999"/>
      <c r="N9" s="2999"/>
      <c r="O9" s="3047" t="s">
        <v>74</v>
      </c>
      <c r="P9" s="3024"/>
      <c r="Q9" s="3024"/>
      <c r="R9" s="3024" t="s">
        <v>71</v>
      </c>
      <c r="S9" s="3024"/>
      <c r="T9" s="3025"/>
      <c r="U9" s="2978"/>
      <c r="V9" s="2978"/>
      <c r="W9" s="2978"/>
      <c r="X9" s="2980"/>
      <c r="Y9" s="2978"/>
      <c r="Z9" s="2981"/>
      <c r="AA9" s="2986" t="s">
        <v>72</v>
      </c>
      <c r="AB9" s="2987"/>
      <c r="AC9" s="2987"/>
      <c r="AD9" s="2988"/>
      <c r="AE9" s="2988"/>
      <c r="AF9" s="2988"/>
      <c r="AG9" s="2988"/>
      <c r="AH9" s="3023"/>
      <c r="AI9" s="3006"/>
      <c r="AJ9" s="3007"/>
      <c r="AK9" s="3007"/>
      <c r="AL9" s="3011"/>
      <c r="AM9" s="3006"/>
      <c r="AN9" s="3007"/>
      <c r="AO9" s="3007"/>
      <c r="AP9" s="3007"/>
      <c r="AQ9" s="3007"/>
      <c r="AR9" s="3007"/>
      <c r="AS9" s="3007"/>
      <c r="AT9" s="3023"/>
      <c r="AU9" s="3008" t="s">
        <v>73</v>
      </c>
      <c r="AV9" s="3009"/>
      <c r="AW9" s="3010"/>
      <c r="AX9" s="3007"/>
      <c r="AY9" s="3007"/>
      <c r="AZ9" s="3007"/>
      <c r="BA9" s="3011"/>
      <c r="BB9" s="3009"/>
      <c r="BC9" s="3157"/>
      <c r="BD9" s="3157"/>
      <c r="BE9" s="3157"/>
      <c r="BF9" s="3009" t="s">
        <v>71</v>
      </c>
      <c r="BG9" s="3010"/>
      <c r="BH9" s="3155"/>
      <c r="BI9" s="3156"/>
      <c r="BJ9" s="3156"/>
      <c r="BK9" s="3156"/>
      <c r="BL9" s="3027" t="s">
        <v>71</v>
      </c>
      <c r="BM9" s="3028"/>
      <c r="BN9" s="3012" t="s">
        <v>71</v>
      </c>
      <c r="BO9" s="3012"/>
      <c r="BP9" s="3013"/>
      <c r="BQ9" s="3152"/>
      <c r="BR9" s="3153"/>
      <c r="BS9" s="3153"/>
      <c r="BT9" s="3154"/>
    </row>
    <row r="10" spans="1:72" ht="16.149999999999999" customHeight="1">
      <c r="B10" s="3052"/>
      <c r="C10" s="2960" t="s">
        <v>319</v>
      </c>
      <c r="D10" s="2961"/>
      <c r="E10" s="2961"/>
      <c r="F10" s="2961"/>
      <c r="G10" s="2962"/>
      <c r="H10" s="2966"/>
      <c r="I10" s="2967"/>
      <c r="J10" s="2967"/>
      <c r="K10" s="2968"/>
      <c r="L10" s="2996"/>
      <c r="M10" s="2997"/>
      <c r="N10" s="2997"/>
      <c r="O10" s="3040"/>
      <c r="P10" s="2991"/>
      <c r="Q10" s="2991"/>
      <c r="R10" s="2991"/>
      <c r="S10" s="2991"/>
      <c r="T10" s="2992"/>
      <c r="U10" s="2967"/>
      <c r="V10" s="2967"/>
      <c r="W10" s="2967"/>
      <c r="X10" s="2979"/>
      <c r="Y10" s="2967"/>
      <c r="Z10" s="2968"/>
      <c r="AA10" s="2975" t="s">
        <v>70</v>
      </c>
      <c r="AB10" s="2976"/>
      <c r="AC10" s="2976"/>
      <c r="AD10" s="2995"/>
      <c r="AE10" s="2995"/>
      <c r="AF10" s="2995"/>
      <c r="AG10" s="2995"/>
      <c r="AH10" s="3039"/>
      <c r="AI10" s="3000"/>
      <c r="AJ10" s="3001"/>
      <c r="AK10" s="3001"/>
      <c r="AL10" s="3029"/>
      <c r="AM10" s="3000"/>
      <c r="AN10" s="3001"/>
      <c r="AO10" s="3001"/>
      <c r="AP10" s="3001"/>
      <c r="AQ10" s="3001"/>
      <c r="AR10" s="3001"/>
      <c r="AS10" s="3001"/>
      <c r="AT10" s="3001"/>
      <c r="AU10" s="3026" t="s">
        <v>73</v>
      </c>
      <c r="AV10" s="3027"/>
      <c r="AW10" s="3028"/>
      <c r="AX10" s="3001"/>
      <c r="AY10" s="3001"/>
      <c r="AZ10" s="3001"/>
      <c r="BA10" s="3029"/>
      <c r="BB10" s="3027" t="s">
        <v>71</v>
      </c>
      <c r="BC10" s="3027"/>
      <c r="BD10" s="3027"/>
      <c r="BE10" s="3027"/>
      <c r="BF10" s="3027"/>
      <c r="BG10" s="3027"/>
      <c r="BH10" s="3141"/>
      <c r="BI10" s="3142"/>
      <c r="BJ10" s="3142"/>
      <c r="BK10" s="3142"/>
      <c r="BL10" s="3142"/>
      <c r="BM10" s="3142"/>
      <c r="BN10" s="3158"/>
      <c r="BO10" s="3158"/>
      <c r="BP10" s="3159"/>
      <c r="BQ10" s="2995"/>
      <c r="BR10" s="2995"/>
      <c r="BS10" s="2995"/>
      <c r="BT10" s="3132"/>
    </row>
    <row r="11" spans="1:72" ht="16.149999999999999" customHeight="1" thickBot="1">
      <c r="B11" s="3052"/>
      <c r="C11" s="2963"/>
      <c r="D11" s="2964"/>
      <c r="E11" s="2964"/>
      <c r="F11" s="2964"/>
      <c r="G11" s="2965"/>
      <c r="H11" s="2972" t="s">
        <v>71</v>
      </c>
      <c r="I11" s="2973"/>
      <c r="J11" s="2973"/>
      <c r="K11" s="2974"/>
      <c r="L11" s="2998"/>
      <c r="M11" s="2999"/>
      <c r="N11" s="2999"/>
      <c r="O11" s="3047" t="s">
        <v>74</v>
      </c>
      <c r="P11" s="3024"/>
      <c r="Q11" s="3024"/>
      <c r="R11" s="3024" t="s">
        <v>74</v>
      </c>
      <c r="S11" s="3024"/>
      <c r="T11" s="3025"/>
      <c r="U11" s="2978"/>
      <c r="V11" s="2978"/>
      <c r="W11" s="2978"/>
      <c r="X11" s="3048"/>
      <c r="Y11" s="2973"/>
      <c r="Z11" s="2974"/>
      <c r="AA11" s="2986" t="s">
        <v>72</v>
      </c>
      <c r="AB11" s="2987"/>
      <c r="AC11" s="2987"/>
      <c r="AD11" s="3030"/>
      <c r="AE11" s="3030"/>
      <c r="AF11" s="3030"/>
      <c r="AG11" s="3030"/>
      <c r="AH11" s="3031"/>
      <c r="AI11" s="3032"/>
      <c r="AJ11" s="3002"/>
      <c r="AK11" s="3002"/>
      <c r="AL11" s="3003"/>
      <c r="AM11" s="3032"/>
      <c r="AN11" s="3002"/>
      <c r="AO11" s="3002"/>
      <c r="AP11" s="3002"/>
      <c r="AQ11" s="3002"/>
      <c r="AR11" s="3002"/>
      <c r="AS11" s="3002"/>
      <c r="AT11" s="3002"/>
      <c r="AU11" s="3033" t="s">
        <v>73</v>
      </c>
      <c r="AV11" s="3034"/>
      <c r="AW11" s="3035"/>
      <c r="AX11" s="3002"/>
      <c r="AY11" s="3002"/>
      <c r="AZ11" s="3002"/>
      <c r="BA11" s="3003"/>
      <c r="BB11" s="3034" t="s">
        <v>71</v>
      </c>
      <c r="BC11" s="3034"/>
      <c r="BD11" s="3034"/>
      <c r="BE11" s="3034"/>
      <c r="BF11" s="3034"/>
      <c r="BG11" s="3034"/>
      <c r="BH11" s="3145"/>
      <c r="BI11" s="3012"/>
      <c r="BJ11" s="3012"/>
      <c r="BK11" s="3012"/>
      <c r="BL11" s="3012"/>
      <c r="BM11" s="3012"/>
      <c r="BN11" s="3143" t="s">
        <v>71</v>
      </c>
      <c r="BO11" s="3143"/>
      <c r="BP11" s="3144"/>
      <c r="BQ11" s="3030"/>
      <c r="BR11" s="3030"/>
      <c r="BS11" s="3030"/>
      <c r="BT11" s="3133"/>
    </row>
    <row r="12" spans="1:72" ht="16.149999999999999" customHeight="1">
      <c r="B12" s="3052"/>
      <c r="C12" s="3057" t="s">
        <v>75</v>
      </c>
      <c r="D12" s="3058"/>
      <c r="E12" s="3058"/>
      <c r="F12" s="3058"/>
      <c r="G12" s="3059"/>
      <c r="H12" s="3063"/>
      <c r="I12" s="3064"/>
      <c r="J12" s="3064"/>
      <c r="K12" s="3065"/>
      <c r="L12" s="2997"/>
      <c r="M12" s="2997"/>
      <c r="N12" s="2997"/>
      <c r="O12" s="3074"/>
      <c r="P12" s="3075"/>
      <c r="Q12" s="3076"/>
      <c r="R12" s="2991"/>
      <c r="S12" s="2991"/>
      <c r="T12" s="2992"/>
      <c r="U12" s="2967"/>
      <c r="V12" s="2967"/>
      <c r="W12" s="2967"/>
      <c r="X12" s="2979"/>
      <c r="Y12" s="2967"/>
      <c r="Z12" s="2968"/>
      <c r="AA12" s="2975" t="s">
        <v>70</v>
      </c>
      <c r="AB12" s="2976"/>
      <c r="AC12" s="2976"/>
      <c r="AD12" s="3068"/>
      <c r="AE12" s="3068"/>
      <c r="AF12" s="3068"/>
      <c r="AG12" s="3069"/>
      <c r="AH12" s="3070"/>
      <c r="AI12" s="3071"/>
      <c r="AJ12" s="3072"/>
      <c r="AK12" s="3068"/>
      <c r="AL12" s="3073"/>
      <c r="AM12" s="3139"/>
      <c r="AN12" s="3140"/>
      <c r="AO12" s="3140"/>
      <c r="AP12" s="3140"/>
      <c r="AQ12" s="3140"/>
      <c r="AR12" s="3140"/>
      <c r="AS12" s="3140"/>
      <c r="AT12" s="3071"/>
      <c r="AU12" s="3036" t="s">
        <v>76</v>
      </c>
      <c r="AV12" s="3037"/>
      <c r="AW12" s="3038"/>
      <c r="AX12" s="3072"/>
      <c r="AY12" s="3068"/>
      <c r="AZ12" s="3068"/>
      <c r="BA12" s="3073"/>
      <c r="BB12" s="3037"/>
      <c r="BC12" s="3160"/>
      <c r="BD12" s="3160"/>
      <c r="BE12" s="3160"/>
      <c r="BF12" s="3037" t="s">
        <v>71</v>
      </c>
      <c r="BG12" s="3037"/>
      <c r="BH12" s="3136"/>
      <c r="BI12" s="3137"/>
      <c r="BJ12" s="3137"/>
      <c r="BK12" s="3137"/>
      <c r="BL12" s="3037" t="s">
        <v>71</v>
      </c>
      <c r="BM12" s="3138"/>
      <c r="BN12" s="3146"/>
      <c r="BO12" s="3147"/>
      <c r="BP12" s="3148"/>
      <c r="BQ12" s="3149"/>
      <c r="BR12" s="3150"/>
      <c r="BS12" s="3150"/>
      <c r="BT12" s="3151"/>
    </row>
    <row r="13" spans="1:72" ht="16.149999999999999" customHeight="1" thickBot="1">
      <c r="B13" s="3053"/>
      <c r="C13" s="3060"/>
      <c r="D13" s="3061"/>
      <c r="E13" s="3061"/>
      <c r="F13" s="3061"/>
      <c r="G13" s="3062"/>
      <c r="H13" s="2972" t="s">
        <v>71</v>
      </c>
      <c r="I13" s="3066"/>
      <c r="J13" s="3066"/>
      <c r="K13" s="3067"/>
      <c r="L13" s="2999"/>
      <c r="M13" s="2999"/>
      <c r="N13" s="2999"/>
      <c r="O13" s="3047" t="s">
        <v>74</v>
      </c>
      <c r="P13" s="3024"/>
      <c r="Q13" s="3024"/>
      <c r="R13" s="3024" t="s">
        <v>74</v>
      </c>
      <c r="S13" s="3024"/>
      <c r="T13" s="3025"/>
      <c r="U13" s="2978"/>
      <c r="V13" s="2978"/>
      <c r="W13" s="2978"/>
      <c r="X13" s="2980"/>
      <c r="Y13" s="2978"/>
      <c r="Z13" s="2981"/>
      <c r="AA13" s="2986" t="s">
        <v>72</v>
      </c>
      <c r="AB13" s="2987"/>
      <c r="AC13" s="2987"/>
      <c r="AD13" s="2988"/>
      <c r="AE13" s="2988"/>
      <c r="AF13" s="2988"/>
      <c r="AG13" s="2988"/>
      <c r="AH13" s="3023"/>
      <c r="AI13" s="3006"/>
      <c r="AJ13" s="3007"/>
      <c r="AK13" s="3007"/>
      <c r="AL13" s="3011"/>
      <c r="AM13" s="3006"/>
      <c r="AN13" s="3007"/>
      <c r="AO13" s="3007"/>
      <c r="AP13" s="3007"/>
      <c r="AQ13" s="3007"/>
      <c r="AR13" s="3007"/>
      <c r="AS13" s="3007"/>
      <c r="AT13" s="3007"/>
      <c r="AU13" s="3008" t="s">
        <v>77</v>
      </c>
      <c r="AV13" s="3009"/>
      <c r="AW13" s="3010"/>
      <c r="AX13" s="3007"/>
      <c r="AY13" s="3007"/>
      <c r="AZ13" s="3007"/>
      <c r="BA13" s="3011"/>
      <c r="BB13" s="3009"/>
      <c r="BC13" s="3157"/>
      <c r="BD13" s="3157"/>
      <c r="BE13" s="3157"/>
      <c r="BF13" s="3009" t="s">
        <v>78</v>
      </c>
      <c r="BG13" s="3010"/>
      <c r="BH13" s="3162"/>
      <c r="BI13" s="3163"/>
      <c r="BJ13" s="3163"/>
      <c r="BK13" s="3163"/>
      <c r="BL13" s="3009" t="s">
        <v>78</v>
      </c>
      <c r="BM13" s="3164"/>
      <c r="BN13" s="3012" t="s">
        <v>78</v>
      </c>
      <c r="BO13" s="3012"/>
      <c r="BP13" s="3013"/>
      <c r="BQ13" s="3152"/>
      <c r="BR13" s="3153"/>
      <c r="BS13" s="3153"/>
      <c r="BT13" s="3154"/>
    </row>
    <row r="14" spans="1:72" ht="16.149999999999999" customHeight="1">
      <c r="B14" s="3167" t="s">
        <v>79</v>
      </c>
      <c r="C14" s="2729" t="s">
        <v>317</v>
      </c>
      <c r="D14" s="2730"/>
      <c r="E14" s="2730"/>
      <c r="F14" s="2730"/>
      <c r="G14" s="2989"/>
      <c r="H14" s="2966"/>
      <c r="I14" s="2967"/>
      <c r="J14" s="2967"/>
      <c r="K14" s="2968"/>
      <c r="L14" s="2996"/>
      <c r="M14" s="2997"/>
      <c r="N14" s="2997"/>
      <c r="O14" s="3040"/>
      <c r="P14" s="2991"/>
      <c r="Q14" s="2991"/>
      <c r="R14" s="2991"/>
      <c r="S14" s="2991"/>
      <c r="T14" s="2992"/>
      <c r="U14" s="2967"/>
      <c r="V14" s="2967"/>
      <c r="W14" s="2967"/>
      <c r="X14" s="2979"/>
      <c r="Y14" s="2967"/>
      <c r="Z14" s="2968"/>
      <c r="AA14" s="2975" t="s">
        <v>70</v>
      </c>
      <c r="AB14" s="2976"/>
      <c r="AC14" s="2976"/>
      <c r="AD14" s="2977"/>
      <c r="AE14" s="2977"/>
      <c r="AF14" s="2977"/>
      <c r="AG14" s="2977"/>
      <c r="AH14" s="3017"/>
      <c r="AI14" s="3018"/>
      <c r="AJ14" s="3019"/>
      <c r="AK14" s="3019"/>
      <c r="AL14" s="3020"/>
      <c r="AM14" s="3018"/>
      <c r="AN14" s="3019"/>
      <c r="AO14" s="3019"/>
      <c r="AP14" s="3019"/>
      <c r="AQ14" s="3019"/>
      <c r="AR14" s="3019"/>
      <c r="AS14" s="3019"/>
      <c r="AT14" s="3019"/>
      <c r="AU14" s="3036" t="s">
        <v>77</v>
      </c>
      <c r="AV14" s="3037"/>
      <c r="AW14" s="3038"/>
      <c r="AX14" s="3019"/>
      <c r="AY14" s="3019"/>
      <c r="AZ14" s="3019"/>
      <c r="BA14" s="3020"/>
      <c r="BB14" s="3037" t="s">
        <v>78</v>
      </c>
      <c r="BC14" s="3037"/>
      <c r="BD14" s="3037"/>
      <c r="BE14" s="3037"/>
      <c r="BF14" s="3037"/>
      <c r="BG14" s="3037"/>
      <c r="BH14" s="3141"/>
      <c r="BI14" s="3142"/>
      <c r="BJ14" s="3142"/>
      <c r="BK14" s="3142"/>
      <c r="BL14" s="3142"/>
      <c r="BM14" s="3142"/>
      <c r="BN14" s="3021"/>
      <c r="BO14" s="3021"/>
      <c r="BP14" s="3022"/>
      <c r="BQ14" s="2977"/>
      <c r="BR14" s="2977"/>
      <c r="BS14" s="2977"/>
      <c r="BT14" s="3004"/>
    </row>
    <row r="15" spans="1:72" ht="16.149999999999999" customHeight="1" thickBot="1">
      <c r="B15" s="3168"/>
      <c r="C15" s="2775"/>
      <c r="D15" s="2776"/>
      <c r="E15" s="2776"/>
      <c r="F15" s="2776"/>
      <c r="G15" s="2990"/>
      <c r="H15" s="2972" t="s">
        <v>78</v>
      </c>
      <c r="I15" s="2973"/>
      <c r="J15" s="2973"/>
      <c r="K15" s="2974"/>
      <c r="L15" s="2998"/>
      <c r="M15" s="2999"/>
      <c r="N15" s="2999"/>
      <c r="O15" s="3047" t="s">
        <v>74</v>
      </c>
      <c r="P15" s="3024"/>
      <c r="Q15" s="3024"/>
      <c r="R15" s="3024" t="s">
        <v>74</v>
      </c>
      <c r="S15" s="3024"/>
      <c r="T15" s="3025"/>
      <c r="U15" s="2978"/>
      <c r="V15" s="2978"/>
      <c r="W15" s="2978"/>
      <c r="X15" s="3048" t="s">
        <v>74</v>
      </c>
      <c r="Y15" s="2973"/>
      <c r="Z15" s="2974"/>
      <c r="AA15" s="2986" t="s">
        <v>72</v>
      </c>
      <c r="AB15" s="2987"/>
      <c r="AC15" s="2987"/>
      <c r="AD15" s="2988"/>
      <c r="AE15" s="2988"/>
      <c r="AF15" s="2988"/>
      <c r="AG15" s="2988"/>
      <c r="AH15" s="3023"/>
      <c r="AI15" s="3006"/>
      <c r="AJ15" s="3007"/>
      <c r="AK15" s="3007"/>
      <c r="AL15" s="3011"/>
      <c r="AM15" s="3006"/>
      <c r="AN15" s="3007"/>
      <c r="AO15" s="3007"/>
      <c r="AP15" s="3007"/>
      <c r="AQ15" s="3007"/>
      <c r="AR15" s="3007"/>
      <c r="AS15" s="3007"/>
      <c r="AT15" s="3007"/>
      <c r="AU15" s="3008" t="s">
        <v>77</v>
      </c>
      <c r="AV15" s="3009"/>
      <c r="AW15" s="3010"/>
      <c r="AX15" s="3007"/>
      <c r="AY15" s="3007"/>
      <c r="AZ15" s="3007"/>
      <c r="BA15" s="3011"/>
      <c r="BB15" s="3009" t="s">
        <v>78</v>
      </c>
      <c r="BC15" s="3009"/>
      <c r="BD15" s="3009"/>
      <c r="BE15" s="3009"/>
      <c r="BF15" s="3009"/>
      <c r="BG15" s="3009"/>
      <c r="BH15" s="3145"/>
      <c r="BI15" s="3012"/>
      <c r="BJ15" s="3012"/>
      <c r="BK15" s="3012"/>
      <c r="BL15" s="3012"/>
      <c r="BM15" s="3012"/>
      <c r="BN15" s="3012" t="s">
        <v>78</v>
      </c>
      <c r="BO15" s="3012"/>
      <c r="BP15" s="3013"/>
      <c r="BQ15" s="2988"/>
      <c r="BR15" s="2988"/>
      <c r="BS15" s="2988"/>
      <c r="BT15" s="3005"/>
    </row>
    <row r="16" spans="1:72" ht="16.149999999999999" customHeight="1">
      <c r="B16" s="3168"/>
      <c r="C16" s="2960" t="s">
        <v>318</v>
      </c>
      <c r="D16" s="2961"/>
      <c r="E16" s="2961"/>
      <c r="F16" s="2961"/>
      <c r="G16" s="2962"/>
      <c r="H16" s="2966"/>
      <c r="I16" s="2967"/>
      <c r="J16" s="2967"/>
      <c r="K16" s="2968"/>
      <c r="L16" s="2996"/>
      <c r="M16" s="2997"/>
      <c r="N16" s="2997"/>
      <c r="O16" s="3040"/>
      <c r="P16" s="2991"/>
      <c r="Q16" s="2991"/>
      <c r="R16" s="2991"/>
      <c r="S16" s="2991"/>
      <c r="T16" s="2992"/>
      <c r="U16" s="2967"/>
      <c r="V16" s="2967"/>
      <c r="W16" s="2967"/>
      <c r="X16" s="2979"/>
      <c r="Y16" s="2967"/>
      <c r="Z16" s="2968"/>
      <c r="AA16" s="2975" t="s">
        <v>70</v>
      </c>
      <c r="AB16" s="2976"/>
      <c r="AC16" s="2976"/>
      <c r="AD16" s="2995"/>
      <c r="AE16" s="2995"/>
      <c r="AF16" s="2995"/>
      <c r="AG16" s="2995"/>
      <c r="AH16" s="3039"/>
      <c r="AI16" s="3000"/>
      <c r="AJ16" s="3001"/>
      <c r="AK16" s="3001"/>
      <c r="AL16" s="3029"/>
      <c r="AM16" s="3000"/>
      <c r="AN16" s="3001"/>
      <c r="AO16" s="3001"/>
      <c r="AP16" s="3001"/>
      <c r="AQ16" s="3001"/>
      <c r="AR16" s="3001"/>
      <c r="AS16" s="3001"/>
      <c r="AT16" s="3001"/>
      <c r="AU16" s="3026" t="s">
        <v>77</v>
      </c>
      <c r="AV16" s="3027"/>
      <c r="AW16" s="3028"/>
      <c r="AX16" s="3001"/>
      <c r="AY16" s="3001"/>
      <c r="AZ16" s="3001"/>
      <c r="BA16" s="3029"/>
      <c r="BB16" s="3027" t="s">
        <v>78</v>
      </c>
      <c r="BC16" s="3027"/>
      <c r="BD16" s="3027"/>
      <c r="BE16" s="3027"/>
      <c r="BF16" s="3027"/>
      <c r="BG16" s="3027"/>
      <c r="BH16" s="3165"/>
      <c r="BI16" s="3166"/>
      <c r="BJ16" s="3166"/>
      <c r="BK16" s="3166"/>
      <c r="BL16" s="3166"/>
      <c r="BM16" s="3166"/>
      <c r="BN16" s="3158"/>
      <c r="BO16" s="3158"/>
      <c r="BP16" s="3159"/>
      <c r="BQ16" s="2995"/>
      <c r="BR16" s="2995"/>
      <c r="BS16" s="2995"/>
      <c r="BT16" s="3132"/>
    </row>
    <row r="17" spans="2:72" ht="16.149999999999999" customHeight="1" thickBot="1">
      <c r="B17" s="3168"/>
      <c r="C17" s="2963"/>
      <c r="D17" s="2964"/>
      <c r="E17" s="2964"/>
      <c r="F17" s="2964"/>
      <c r="G17" s="2965"/>
      <c r="H17" s="2972" t="s">
        <v>78</v>
      </c>
      <c r="I17" s="2973"/>
      <c r="J17" s="2973"/>
      <c r="K17" s="2974"/>
      <c r="L17" s="2998"/>
      <c r="M17" s="2999"/>
      <c r="N17" s="2999"/>
      <c r="O17" s="3047" t="s">
        <v>74</v>
      </c>
      <c r="P17" s="3024"/>
      <c r="Q17" s="3024"/>
      <c r="R17" s="3024" t="s">
        <v>74</v>
      </c>
      <c r="S17" s="3024"/>
      <c r="T17" s="3025"/>
      <c r="U17" s="2978"/>
      <c r="V17" s="2978"/>
      <c r="W17" s="2978"/>
      <c r="X17" s="3048" t="s">
        <v>74</v>
      </c>
      <c r="Y17" s="2973"/>
      <c r="Z17" s="2974"/>
      <c r="AA17" s="2986" t="s">
        <v>72</v>
      </c>
      <c r="AB17" s="2987"/>
      <c r="AC17" s="2987"/>
      <c r="AD17" s="3030"/>
      <c r="AE17" s="3030"/>
      <c r="AF17" s="3030"/>
      <c r="AG17" s="3030"/>
      <c r="AH17" s="3031"/>
      <c r="AI17" s="3032"/>
      <c r="AJ17" s="3002"/>
      <c r="AK17" s="3002"/>
      <c r="AL17" s="3003"/>
      <c r="AM17" s="3032"/>
      <c r="AN17" s="3002"/>
      <c r="AO17" s="3002"/>
      <c r="AP17" s="3002"/>
      <c r="AQ17" s="3002"/>
      <c r="AR17" s="3002"/>
      <c r="AS17" s="3002"/>
      <c r="AT17" s="3002"/>
      <c r="AU17" s="3033" t="s">
        <v>77</v>
      </c>
      <c r="AV17" s="3034"/>
      <c r="AW17" s="3035"/>
      <c r="AX17" s="3002"/>
      <c r="AY17" s="3002"/>
      <c r="AZ17" s="3002"/>
      <c r="BA17" s="3003"/>
      <c r="BB17" s="3034" t="s">
        <v>78</v>
      </c>
      <c r="BC17" s="3034"/>
      <c r="BD17" s="3034"/>
      <c r="BE17" s="3034"/>
      <c r="BF17" s="3034"/>
      <c r="BG17" s="3034"/>
      <c r="BH17" s="3161"/>
      <c r="BI17" s="3143"/>
      <c r="BJ17" s="3143"/>
      <c r="BK17" s="3143"/>
      <c r="BL17" s="3143"/>
      <c r="BM17" s="3143"/>
      <c r="BN17" s="3143" t="s">
        <v>78</v>
      </c>
      <c r="BO17" s="3143"/>
      <c r="BP17" s="3144"/>
      <c r="BQ17" s="3030"/>
      <c r="BR17" s="3030"/>
      <c r="BS17" s="3030"/>
      <c r="BT17" s="3133"/>
    </row>
    <row r="18" spans="2:72" ht="16.149999999999999" customHeight="1">
      <c r="B18" s="3168"/>
      <c r="C18" s="2729" t="s">
        <v>81</v>
      </c>
      <c r="D18" s="2730"/>
      <c r="E18" s="2730"/>
      <c r="F18" s="2730"/>
      <c r="G18" s="2989"/>
      <c r="H18" s="2966"/>
      <c r="I18" s="2967"/>
      <c r="J18" s="2967"/>
      <c r="K18" s="2968"/>
      <c r="L18" s="2996"/>
      <c r="M18" s="2997"/>
      <c r="N18" s="2997"/>
      <c r="O18" s="3040"/>
      <c r="P18" s="2991"/>
      <c r="Q18" s="2991"/>
      <c r="R18" s="2991"/>
      <c r="S18" s="2991"/>
      <c r="T18" s="2992"/>
      <c r="U18" s="2967"/>
      <c r="V18" s="2967"/>
      <c r="W18" s="2967"/>
      <c r="X18" s="2979"/>
      <c r="Y18" s="2967"/>
      <c r="Z18" s="2968"/>
      <c r="AA18" s="2975" t="s">
        <v>70</v>
      </c>
      <c r="AB18" s="2976"/>
      <c r="AC18" s="2976"/>
      <c r="AD18" s="2977"/>
      <c r="AE18" s="2977"/>
      <c r="AF18" s="2977"/>
      <c r="AG18" s="2977"/>
      <c r="AH18" s="3017"/>
      <c r="AI18" s="3018"/>
      <c r="AJ18" s="3019"/>
      <c r="AK18" s="3019"/>
      <c r="AL18" s="3020"/>
      <c r="AM18" s="3018"/>
      <c r="AN18" s="3019"/>
      <c r="AO18" s="3019"/>
      <c r="AP18" s="3019"/>
      <c r="AQ18" s="3019"/>
      <c r="AR18" s="3019"/>
      <c r="AS18" s="3019"/>
      <c r="AT18" s="3019"/>
      <c r="AU18" s="3036" t="s">
        <v>77</v>
      </c>
      <c r="AV18" s="3037"/>
      <c r="AW18" s="3038"/>
      <c r="AX18" s="3019"/>
      <c r="AY18" s="3019"/>
      <c r="AZ18" s="3019"/>
      <c r="BA18" s="3020"/>
      <c r="BB18" s="3037" t="s">
        <v>78</v>
      </c>
      <c r="BC18" s="3037"/>
      <c r="BD18" s="3037"/>
      <c r="BE18" s="3037"/>
      <c r="BF18" s="3037"/>
      <c r="BG18" s="3037"/>
      <c r="BH18" s="3141" t="s">
        <v>78</v>
      </c>
      <c r="BI18" s="3142"/>
      <c r="BJ18" s="3142"/>
      <c r="BK18" s="3142"/>
      <c r="BL18" s="3142"/>
      <c r="BM18" s="3142"/>
      <c r="BN18" s="3021"/>
      <c r="BO18" s="3021"/>
      <c r="BP18" s="3022"/>
      <c r="BQ18" s="2977"/>
      <c r="BR18" s="2977"/>
      <c r="BS18" s="2977"/>
      <c r="BT18" s="3004"/>
    </row>
    <row r="19" spans="2:72" ht="16.149999999999999" customHeight="1" thickBot="1">
      <c r="B19" s="3168"/>
      <c r="C19" s="2775"/>
      <c r="D19" s="2776"/>
      <c r="E19" s="2776"/>
      <c r="F19" s="2776"/>
      <c r="G19" s="2990"/>
      <c r="H19" s="2972" t="s">
        <v>78</v>
      </c>
      <c r="I19" s="2973"/>
      <c r="J19" s="2973"/>
      <c r="K19" s="2974"/>
      <c r="L19" s="2998"/>
      <c r="M19" s="2999"/>
      <c r="N19" s="2999"/>
      <c r="O19" s="3047" t="s">
        <v>74</v>
      </c>
      <c r="P19" s="3024"/>
      <c r="Q19" s="3024"/>
      <c r="R19" s="3024" t="s">
        <v>74</v>
      </c>
      <c r="S19" s="3024"/>
      <c r="T19" s="3025"/>
      <c r="U19" s="2978"/>
      <c r="V19" s="2978"/>
      <c r="W19" s="2978"/>
      <c r="X19" s="3048" t="s">
        <v>74</v>
      </c>
      <c r="Y19" s="2973"/>
      <c r="Z19" s="2974"/>
      <c r="AA19" s="2986" t="s">
        <v>72</v>
      </c>
      <c r="AB19" s="2987"/>
      <c r="AC19" s="2987"/>
      <c r="AD19" s="2988"/>
      <c r="AE19" s="2988"/>
      <c r="AF19" s="2988"/>
      <c r="AG19" s="2988"/>
      <c r="AH19" s="3023"/>
      <c r="AI19" s="3006"/>
      <c r="AJ19" s="3007"/>
      <c r="AK19" s="3007"/>
      <c r="AL19" s="3011"/>
      <c r="AM19" s="3006"/>
      <c r="AN19" s="3007"/>
      <c r="AO19" s="3007"/>
      <c r="AP19" s="3007"/>
      <c r="AQ19" s="3007"/>
      <c r="AR19" s="3007"/>
      <c r="AS19" s="3007"/>
      <c r="AT19" s="3007"/>
      <c r="AU19" s="3008" t="s">
        <v>77</v>
      </c>
      <c r="AV19" s="3009"/>
      <c r="AW19" s="3010"/>
      <c r="AX19" s="3007"/>
      <c r="AY19" s="3007"/>
      <c r="AZ19" s="3007"/>
      <c r="BA19" s="3011"/>
      <c r="BB19" s="3009" t="s">
        <v>78</v>
      </c>
      <c r="BC19" s="3009"/>
      <c r="BD19" s="3009"/>
      <c r="BE19" s="3009"/>
      <c r="BF19" s="3009"/>
      <c r="BG19" s="3009"/>
      <c r="BH19" s="3145" t="s">
        <v>78</v>
      </c>
      <c r="BI19" s="3012"/>
      <c r="BJ19" s="3012"/>
      <c r="BK19" s="3012"/>
      <c r="BL19" s="3012"/>
      <c r="BM19" s="3012"/>
      <c r="BN19" s="3012" t="s">
        <v>78</v>
      </c>
      <c r="BO19" s="3012"/>
      <c r="BP19" s="3013"/>
      <c r="BQ19" s="2988"/>
      <c r="BR19" s="2988"/>
      <c r="BS19" s="2988"/>
      <c r="BT19" s="3005"/>
    </row>
    <row r="20" spans="2:72" ht="16.149999999999999" customHeight="1">
      <c r="B20" s="3168"/>
      <c r="C20" s="2729" t="s">
        <v>82</v>
      </c>
      <c r="D20" s="2730"/>
      <c r="E20" s="2730"/>
      <c r="F20" s="2730"/>
      <c r="G20" s="2989"/>
      <c r="H20" s="2966"/>
      <c r="I20" s="2967"/>
      <c r="J20" s="2967"/>
      <c r="K20" s="2968"/>
      <c r="L20" s="2969"/>
      <c r="M20" s="2969"/>
      <c r="N20" s="2969"/>
      <c r="O20" s="2970"/>
      <c r="P20" s="2971"/>
      <c r="Q20" s="2971"/>
      <c r="R20" s="2971"/>
      <c r="S20" s="2971"/>
      <c r="T20" s="2982"/>
      <c r="U20" s="2983"/>
      <c r="V20" s="2983"/>
      <c r="W20" s="2983"/>
      <c r="X20" s="2984"/>
      <c r="Y20" s="2983"/>
      <c r="Z20" s="2985"/>
      <c r="AA20" s="2975" t="s">
        <v>70</v>
      </c>
      <c r="AB20" s="2976"/>
      <c r="AC20" s="2976"/>
      <c r="AD20" s="2977"/>
      <c r="AE20" s="2977"/>
      <c r="AF20" s="2977"/>
      <c r="AG20" s="2977"/>
      <c r="AH20" s="3017"/>
      <c r="AI20" s="3018"/>
      <c r="AJ20" s="3019"/>
      <c r="AK20" s="3019"/>
      <c r="AL20" s="3020"/>
      <c r="AM20" s="3018"/>
      <c r="AN20" s="3019"/>
      <c r="AO20" s="3019"/>
      <c r="AP20" s="3019"/>
      <c r="AQ20" s="3019"/>
      <c r="AR20" s="3019"/>
      <c r="AS20" s="3019"/>
      <c r="AT20" s="3019"/>
      <c r="AU20" s="3036" t="s">
        <v>77</v>
      </c>
      <c r="AV20" s="3037"/>
      <c r="AW20" s="3038"/>
      <c r="AX20" s="3019"/>
      <c r="AY20" s="3019"/>
      <c r="AZ20" s="3019"/>
      <c r="BA20" s="3020"/>
      <c r="BB20" s="3037" t="s">
        <v>78</v>
      </c>
      <c r="BC20" s="3037"/>
      <c r="BD20" s="3037"/>
      <c r="BE20" s="3037"/>
      <c r="BF20" s="3037"/>
      <c r="BG20" s="3037"/>
      <c r="BH20" s="3141"/>
      <c r="BI20" s="3142"/>
      <c r="BJ20" s="3142"/>
      <c r="BK20" s="3142"/>
      <c r="BL20" s="3142"/>
      <c r="BM20" s="3142"/>
      <c r="BN20" s="3021"/>
      <c r="BO20" s="3021"/>
      <c r="BP20" s="3022"/>
      <c r="BQ20" s="2977"/>
      <c r="BR20" s="2977"/>
      <c r="BS20" s="2977"/>
      <c r="BT20" s="3004"/>
    </row>
    <row r="21" spans="2:72" ht="16.149999999999999" customHeight="1" thickBot="1">
      <c r="B21" s="3168"/>
      <c r="C21" s="2775"/>
      <c r="D21" s="2776"/>
      <c r="E21" s="2776"/>
      <c r="F21" s="2776"/>
      <c r="G21" s="2990"/>
      <c r="H21" s="2972" t="s">
        <v>78</v>
      </c>
      <c r="I21" s="2973"/>
      <c r="J21" s="2973"/>
      <c r="K21" s="2974"/>
      <c r="L21" s="2969"/>
      <c r="M21" s="2969"/>
      <c r="N21" s="2969"/>
      <c r="O21" s="2970"/>
      <c r="P21" s="2971"/>
      <c r="Q21" s="2971"/>
      <c r="R21" s="2971"/>
      <c r="S21" s="2971"/>
      <c r="T21" s="2982"/>
      <c r="U21" s="2983"/>
      <c r="V21" s="2983"/>
      <c r="W21" s="2983"/>
      <c r="X21" s="2984"/>
      <c r="Y21" s="2983"/>
      <c r="Z21" s="2985"/>
      <c r="AA21" s="2986" t="s">
        <v>72</v>
      </c>
      <c r="AB21" s="2987"/>
      <c r="AC21" s="2987"/>
      <c r="AD21" s="2988"/>
      <c r="AE21" s="2988"/>
      <c r="AF21" s="2988"/>
      <c r="AG21" s="2988"/>
      <c r="AH21" s="3023"/>
      <c r="AI21" s="3006"/>
      <c r="AJ21" s="3007"/>
      <c r="AK21" s="3007"/>
      <c r="AL21" s="3011"/>
      <c r="AM21" s="3006"/>
      <c r="AN21" s="3007"/>
      <c r="AO21" s="3007"/>
      <c r="AP21" s="3007"/>
      <c r="AQ21" s="3007"/>
      <c r="AR21" s="3007"/>
      <c r="AS21" s="3007"/>
      <c r="AT21" s="3007"/>
      <c r="AU21" s="3008" t="s">
        <v>80</v>
      </c>
      <c r="AV21" s="3009"/>
      <c r="AW21" s="3010"/>
      <c r="AX21" s="3007"/>
      <c r="AY21" s="3007"/>
      <c r="AZ21" s="3007"/>
      <c r="BA21" s="3011"/>
      <c r="BB21" s="3009" t="s">
        <v>78</v>
      </c>
      <c r="BC21" s="3009"/>
      <c r="BD21" s="3009"/>
      <c r="BE21" s="3009"/>
      <c r="BF21" s="3009"/>
      <c r="BG21" s="3009"/>
      <c r="BH21" s="3145"/>
      <c r="BI21" s="3012"/>
      <c r="BJ21" s="3012"/>
      <c r="BK21" s="3012"/>
      <c r="BL21" s="3012"/>
      <c r="BM21" s="3012"/>
      <c r="BN21" s="3012" t="s">
        <v>78</v>
      </c>
      <c r="BO21" s="3012"/>
      <c r="BP21" s="3013"/>
      <c r="BQ21" s="2988"/>
      <c r="BR21" s="2988"/>
      <c r="BS21" s="2988"/>
      <c r="BT21" s="3005"/>
    </row>
    <row r="22" spans="2:72" ht="16.149999999999999" customHeight="1">
      <c r="B22" s="3168"/>
      <c r="C22" s="3057" t="s">
        <v>324</v>
      </c>
      <c r="D22" s="2730"/>
      <c r="E22" s="2730"/>
      <c r="F22" s="2730"/>
      <c r="G22" s="2989"/>
      <c r="H22" s="2966"/>
      <c r="I22" s="2967"/>
      <c r="J22" s="2967"/>
      <c r="K22" s="2968"/>
      <c r="L22" s="2996"/>
      <c r="M22" s="2997"/>
      <c r="N22" s="2997"/>
      <c r="O22" s="3040"/>
      <c r="P22" s="2991"/>
      <c r="Q22" s="2991"/>
      <c r="R22" s="2991"/>
      <c r="S22" s="2991"/>
      <c r="T22" s="2992"/>
      <c r="U22" s="2967"/>
      <c r="V22" s="2967"/>
      <c r="W22" s="2967"/>
      <c r="X22" s="2979"/>
      <c r="Y22" s="2967"/>
      <c r="Z22" s="2968"/>
      <c r="AA22" s="2975" t="s">
        <v>70</v>
      </c>
      <c r="AB22" s="2976"/>
      <c r="AC22" s="2976"/>
      <c r="AD22" s="2977"/>
      <c r="AE22" s="2977"/>
      <c r="AF22" s="2977"/>
      <c r="AG22" s="2977"/>
      <c r="AH22" s="3017"/>
      <c r="AI22" s="3018"/>
      <c r="AJ22" s="3019"/>
      <c r="AK22" s="3019"/>
      <c r="AL22" s="3020"/>
      <c r="AM22" s="3018"/>
      <c r="AN22" s="3019"/>
      <c r="AO22" s="3019"/>
      <c r="AP22" s="3019"/>
      <c r="AQ22" s="3019"/>
      <c r="AR22" s="3019"/>
      <c r="AS22" s="3019"/>
      <c r="AT22" s="3019"/>
      <c r="AU22" s="3036" t="s">
        <v>77</v>
      </c>
      <c r="AV22" s="3037"/>
      <c r="AW22" s="3038"/>
      <c r="AX22" s="3019"/>
      <c r="AY22" s="3019"/>
      <c r="AZ22" s="3019"/>
      <c r="BA22" s="3020"/>
      <c r="BB22" s="3037" t="s">
        <v>320</v>
      </c>
      <c r="BC22" s="3037"/>
      <c r="BD22" s="3037"/>
      <c r="BE22" s="3037"/>
      <c r="BF22" s="3037"/>
      <c r="BG22" s="3037"/>
      <c r="BH22" s="3141"/>
      <c r="BI22" s="3142"/>
      <c r="BJ22" s="3142"/>
      <c r="BK22" s="3142"/>
      <c r="BL22" s="3142"/>
      <c r="BM22" s="3142"/>
      <c r="BN22" s="3021"/>
      <c r="BO22" s="3021"/>
      <c r="BP22" s="3022"/>
      <c r="BQ22" s="2977"/>
      <c r="BR22" s="2977"/>
      <c r="BS22" s="2977"/>
      <c r="BT22" s="3004"/>
    </row>
    <row r="23" spans="2:72" ht="16.149999999999999" customHeight="1" thickBot="1">
      <c r="B23" s="3168"/>
      <c r="C23" s="2775"/>
      <c r="D23" s="2776"/>
      <c r="E23" s="2776"/>
      <c r="F23" s="2776"/>
      <c r="G23" s="2990"/>
      <c r="H23" s="2972" t="s">
        <v>320</v>
      </c>
      <c r="I23" s="2973"/>
      <c r="J23" s="2973"/>
      <c r="K23" s="2974"/>
      <c r="L23" s="2998"/>
      <c r="M23" s="2999"/>
      <c r="N23" s="2999"/>
      <c r="O23" s="3041"/>
      <c r="P23" s="2993"/>
      <c r="Q23" s="2993"/>
      <c r="R23" s="2993"/>
      <c r="S23" s="2993"/>
      <c r="T23" s="2994"/>
      <c r="U23" s="2978"/>
      <c r="V23" s="2978"/>
      <c r="W23" s="2978"/>
      <c r="X23" s="2980"/>
      <c r="Y23" s="2978"/>
      <c r="Z23" s="2981"/>
      <c r="AA23" s="2986" t="s">
        <v>72</v>
      </c>
      <c r="AB23" s="2987"/>
      <c r="AC23" s="2987"/>
      <c r="AD23" s="2988"/>
      <c r="AE23" s="2988"/>
      <c r="AF23" s="2988"/>
      <c r="AG23" s="2988"/>
      <c r="AH23" s="3023"/>
      <c r="AI23" s="3006"/>
      <c r="AJ23" s="3007"/>
      <c r="AK23" s="3007"/>
      <c r="AL23" s="3011"/>
      <c r="AM23" s="3006"/>
      <c r="AN23" s="3007"/>
      <c r="AO23" s="3007"/>
      <c r="AP23" s="3007"/>
      <c r="AQ23" s="3007"/>
      <c r="AR23" s="3007"/>
      <c r="AS23" s="3007"/>
      <c r="AT23" s="3007"/>
      <c r="AU23" s="3008" t="s">
        <v>80</v>
      </c>
      <c r="AV23" s="3009"/>
      <c r="AW23" s="3010"/>
      <c r="AX23" s="3007"/>
      <c r="AY23" s="3007"/>
      <c r="AZ23" s="3007"/>
      <c r="BA23" s="3011"/>
      <c r="BB23" s="3009" t="s">
        <v>320</v>
      </c>
      <c r="BC23" s="3009"/>
      <c r="BD23" s="3009"/>
      <c r="BE23" s="3009"/>
      <c r="BF23" s="3009"/>
      <c r="BG23" s="3009"/>
      <c r="BH23" s="3145"/>
      <c r="BI23" s="3012"/>
      <c r="BJ23" s="3012"/>
      <c r="BK23" s="3012"/>
      <c r="BL23" s="3012"/>
      <c r="BM23" s="3012"/>
      <c r="BN23" s="3012" t="s">
        <v>320</v>
      </c>
      <c r="BO23" s="3012"/>
      <c r="BP23" s="3013"/>
      <c r="BQ23" s="2988"/>
      <c r="BR23" s="2988"/>
      <c r="BS23" s="2988"/>
      <c r="BT23" s="3005"/>
    </row>
    <row r="24" spans="2:72" ht="16.149999999999999" customHeight="1">
      <c r="B24" s="3168"/>
      <c r="C24" s="2960" t="s">
        <v>325</v>
      </c>
      <c r="D24" s="3042"/>
      <c r="E24" s="3042"/>
      <c r="F24" s="3042"/>
      <c r="G24" s="3043"/>
      <c r="H24" s="2966"/>
      <c r="I24" s="2967"/>
      <c r="J24" s="2967"/>
      <c r="K24" s="2968"/>
      <c r="L24" s="2996"/>
      <c r="M24" s="2997"/>
      <c r="N24" s="2997"/>
      <c r="O24" s="3040"/>
      <c r="P24" s="2991"/>
      <c r="Q24" s="2991"/>
      <c r="R24" s="2991"/>
      <c r="S24" s="2991"/>
      <c r="T24" s="2992"/>
      <c r="U24" s="2967"/>
      <c r="V24" s="2967"/>
      <c r="W24" s="2967"/>
      <c r="X24" s="2979"/>
      <c r="Y24" s="2967"/>
      <c r="Z24" s="2968"/>
      <c r="AA24" s="2975" t="s">
        <v>70</v>
      </c>
      <c r="AB24" s="2976"/>
      <c r="AC24" s="2976"/>
      <c r="AD24" s="2977"/>
      <c r="AE24" s="2977"/>
      <c r="AF24" s="2977"/>
      <c r="AG24" s="2977"/>
      <c r="AH24" s="3017"/>
      <c r="AI24" s="3018"/>
      <c r="AJ24" s="3019"/>
      <c r="AK24" s="3019"/>
      <c r="AL24" s="3020"/>
      <c r="AM24" s="3018"/>
      <c r="AN24" s="3019"/>
      <c r="AO24" s="3019"/>
      <c r="AP24" s="3019"/>
      <c r="AQ24" s="3019"/>
      <c r="AR24" s="3019"/>
      <c r="AS24" s="3019"/>
      <c r="AT24" s="3019"/>
      <c r="AU24" s="3036" t="s">
        <v>77</v>
      </c>
      <c r="AV24" s="3037"/>
      <c r="AW24" s="3038"/>
      <c r="AX24" s="3019"/>
      <c r="AY24" s="3019"/>
      <c r="AZ24" s="3019"/>
      <c r="BA24" s="3020"/>
      <c r="BB24" s="3037" t="s">
        <v>78</v>
      </c>
      <c r="BC24" s="3037"/>
      <c r="BD24" s="3037"/>
      <c r="BE24" s="3037"/>
      <c r="BF24" s="3037"/>
      <c r="BG24" s="3037"/>
      <c r="BH24" s="3141"/>
      <c r="BI24" s="3142"/>
      <c r="BJ24" s="3142"/>
      <c r="BK24" s="3142"/>
      <c r="BL24" s="3142"/>
      <c r="BM24" s="3142"/>
      <c r="BN24" s="3021"/>
      <c r="BO24" s="3021"/>
      <c r="BP24" s="3022"/>
      <c r="BQ24" s="2977"/>
      <c r="BR24" s="2977"/>
      <c r="BS24" s="2977"/>
      <c r="BT24" s="3004"/>
    </row>
    <row r="25" spans="2:72" ht="16.149999999999999" customHeight="1" thickBot="1">
      <c r="B25" s="3168"/>
      <c r="C25" s="3044"/>
      <c r="D25" s="3045"/>
      <c r="E25" s="3045"/>
      <c r="F25" s="3045"/>
      <c r="G25" s="3046"/>
      <c r="H25" s="2972" t="s">
        <v>78</v>
      </c>
      <c r="I25" s="2973"/>
      <c r="J25" s="2973"/>
      <c r="K25" s="2974"/>
      <c r="L25" s="2998"/>
      <c r="M25" s="2999"/>
      <c r="N25" s="2999"/>
      <c r="O25" s="3041"/>
      <c r="P25" s="2993"/>
      <c r="Q25" s="2993"/>
      <c r="R25" s="2993"/>
      <c r="S25" s="2993"/>
      <c r="T25" s="2994"/>
      <c r="U25" s="2978"/>
      <c r="V25" s="2978"/>
      <c r="W25" s="2978"/>
      <c r="X25" s="2980"/>
      <c r="Y25" s="2978"/>
      <c r="Z25" s="2981"/>
      <c r="AA25" s="2986" t="s">
        <v>72</v>
      </c>
      <c r="AB25" s="2987"/>
      <c r="AC25" s="2987"/>
      <c r="AD25" s="2988"/>
      <c r="AE25" s="2988"/>
      <c r="AF25" s="2988"/>
      <c r="AG25" s="2988"/>
      <c r="AH25" s="3023"/>
      <c r="AI25" s="3006"/>
      <c r="AJ25" s="3007"/>
      <c r="AK25" s="3007"/>
      <c r="AL25" s="3011"/>
      <c r="AM25" s="3006"/>
      <c r="AN25" s="3007"/>
      <c r="AO25" s="3007"/>
      <c r="AP25" s="3007"/>
      <c r="AQ25" s="3007"/>
      <c r="AR25" s="3007"/>
      <c r="AS25" s="3007"/>
      <c r="AT25" s="3007"/>
      <c r="AU25" s="3008" t="s">
        <v>80</v>
      </c>
      <c r="AV25" s="3009"/>
      <c r="AW25" s="3010"/>
      <c r="AX25" s="3007"/>
      <c r="AY25" s="3007"/>
      <c r="AZ25" s="3007"/>
      <c r="BA25" s="3011"/>
      <c r="BB25" s="3009" t="s">
        <v>78</v>
      </c>
      <c r="BC25" s="3009"/>
      <c r="BD25" s="3009"/>
      <c r="BE25" s="3009"/>
      <c r="BF25" s="3009"/>
      <c r="BG25" s="3009"/>
      <c r="BH25" s="3145"/>
      <c r="BI25" s="3012"/>
      <c r="BJ25" s="3012"/>
      <c r="BK25" s="3012"/>
      <c r="BL25" s="3012"/>
      <c r="BM25" s="3012"/>
      <c r="BN25" s="3012" t="s">
        <v>78</v>
      </c>
      <c r="BO25" s="3012"/>
      <c r="BP25" s="3013"/>
      <c r="BQ25" s="2988"/>
      <c r="BR25" s="2988"/>
      <c r="BS25" s="2988"/>
      <c r="BT25" s="3005"/>
    </row>
    <row r="26" spans="2:72" ht="16.149999999999999" customHeight="1">
      <c r="B26" s="3168"/>
      <c r="C26" s="2729" t="s">
        <v>322</v>
      </c>
      <c r="D26" s="2730"/>
      <c r="E26" s="2730"/>
      <c r="F26" s="2730"/>
      <c r="G26" s="2989"/>
      <c r="H26" s="2966"/>
      <c r="I26" s="2967"/>
      <c r="J26" s="2967"/>
      <c r="K26" s="2968"/>
      <c r="L26" s="2996"/>
      <c r="M26" s="2997"/>
      <c r="N26" s="2997"/>
      <c r="O26" s="3040"/>
      <c r="P26" s="2991"/>
      <c r="Q26" s="2991"/>
      <c r="R26" s="2991"/>
      <c r="S26" s="2991"/>
      <c r="T26" s="2992"/>
      <c r="U26" s="2967"/>
      <c r="V26" s="2967"/>
      <c r="W26" s="2967"/>
      <c r="X26" s="2979"/>
      <c r="Y26" s="2967"/>
      <c r="Z26" s="2968"/>
      <c r="AA26" s="2975" t="s">
        <v>70</v>
      </c>
      <c r="AB26" s="2976"/>
      <c r="AC26" s="2976"/>
      <c r="AD26" s="2995"/>
      <c r="AE26" s="2995"/>
      <c r="AF26" s="2995"/>
      <c r="AG26" s="2995"/>
      <c r="AH26" s="3039"/>
      <c r="AI26" s="3000"/>
      <c r="AJ26" s="3001"/>
      <c r="AK26" s="3001"/>
      <c r="AL26" s="3029"/>
      <c r="AM26" s="3000"/>
      <c r="AN26" s="3001"/>
      <c r="AO26" s="3001"/>
      <c r="AP26" s="3001"/>
      <c r="AQ26" s="3001"/>
      <c r="AR26" s="3001"/>
      <c r="AS26" s="3001"/>
      <c r="AT26" s="3001"/>
      <c r="AU26" s="3026" t="s">
        <v>77</v>
      </c>
      <c r="AV26" s="3027"/>
      <c r="AW26" s="3028"/>
      <c r="AX26" s="3001"/>
      <c r="AY26" s="3001"/>
      <c r="AZ26" s="3001"/>
      <c r="BA26" s="3029"/>
      <c r="BB26" s="3027" t="s">
        <v>78</v>
      </c>
      <c r="BC26" s="3027"/>
      <c r="BD26" s="3027"/>
      <c r="BE26" s="3027"/>
      <c r="BF26" s="3027"/>
      <c r="BG26" s="3027"/>
      <c r="BH26" s="3165"/>
      <c r="BI26" s="3166"/>
      <c r="BJ26" s="3166"/>
      <c r="BK26" s="3166"/>
      <c r="BL26" s="3166"/>
      <c r="BM26" s="3166"/>
      <c r="BN26" s="3158"/>
      <c r="BO26" s="3158"/>
      <c r="BP26" s="3159"/>
      <c r="BQ26" s="2995"/>
      <c r="BR26" s="2995"/>
      <c r="BS26" s="2995"/>
      <c r="BT26" s="3132"/>
    </row>
    <row r="27" spans="2:72" ht="16.149999999999999" customHeight="1" thickBot="1">
      <c r="B27" s="3168"/>
      <c r="C27" s="2775"/>
      <c r="D27" s="2776"/>
      <c r="E27" s="2776"/>
      <c r="F27" s="2776"/>
      <c r="G27" s="2990"/>
      <c r="H27" s="2972" t="s">
        <v>78</v>
      </c>
      <c r="I27" s="2973"/>
      <c r="J27" s="2973"/>
      <c r="K27" s="2974"/>
      <c r="L27" s="2998"/>
      <c r="M27" s="2999"/>
      <c r="N27" s="2999"/>
      <c r="O27" s="3041"/>
      <c r="P27" s="2993"/>
      <c r="Q27" s="2993"/>
      <c r="R27" s="2993"/>
      <c r="S27" s="2993"/>
      <c r="T27" s="2994"/>
      <c r="U27" s="2978"/>
      <c r="V27" s="2978"/>
      <c r="W27" s="2978"/>
      <c r="X27" s="2980"/>
      <c r="Y27" s="2978"/>
      <c r="Z27" s="2981"/>
      <c r="AA27" s="2986" t="s">
        <v>72</v>
      </c>
      <c r="AB27" s="2987"/>
      <c r="AC27" s="2987"/>
      <c r="AD27" s="3030"/>
      <c r="AE27" s="3030"/>
      <c r="AF27" s="3030"/>
      <c r="AG27" s="3030"/>
      <c r="AH27" s="3031"/>
      <c r="AI27" s="3032"/>
      <c r="AJ27" s="3002"/>
      <c r="AK27" s="3002"/>
      <c r="AL27" s="3003"/>
      <c r="AM27" s="3032"/>
      <c r="AN27" s="3002"/>
      <c r="AO27" s="3002"/>
      <c r="AP27" s="3002"/>
      <c r="AQ27" s="3002"/>
      <c r="AR27" s="3002"/>
      <c r="AS27" s="3002"/>
      <c r="AT27" s="3002"/>
      <c r="AU27" s="3033" t="s">
        <v>80</v>
      </c>
      <c r="AV27" s="3034"/>
      <c r="AW27" s="3035"/>
      <c r="AX27" s="3002"/>
      <c r="AY27" s="3002"/>
      <c r="AZ27" s="3002"/>
      <c r="BA27" s="3003"/>
      <c r="BB27" s="3034" t="s">
        <v>78</v>
      </c>
      <c r="BC27" s="3034"/>
      <c r="BD27" s="3034"/>
      <c r="BE27" s="3034"/>
      <c r="BF27" s="3034"/>
      <c r="BG27" s="3034"/>
      <c r="BH27" s="3161"/>
      <c r="BI27" s="3143"/>
      <c r="BJ27" s="3143"/>
      <c r="BK27" s="3143"/>
      <c r="BL27" s="3143"/>
      <c r="BM27" s="3143"/>
      <c r="BN27" s="3143" t="s">
        <v>78</v>
      </c>
      <c r="BO27" s="3143"/>
      <c r="BP27" s="3144"/>
      <c r="BQ27" s="3030"/>
      <c r="BR27" s="3030"/>
      <c r="BS27" s="3030"/>
      <c r="BT27" s="3133"/>
    </row>
    <row r="28" spans="2:72" ht="16.149999999999999" customHeight="1">
      <c r="B28" s="3168"/>
      <c r="C28" s="2729" t="s">
        <v>83</v>
      </c>
      <c r="D28" s="2730"/>
      <c r="E28" s="2730"/>
      <c r="F28" s="2730"/>
      <c r="G28" s="2989"/>
      <c r="H28" s="2966"/>
      <c r="I28" s="2967"/>
      <c r="J28" s="2967"/>
      <c r="K28" s="2968"/>
      <c r="L28" s="2969"/>
      <c r="M28" s="2969"/>
      <c r="N28" s="2969"/>
      <c r="O28" s="2970"/>
      <c r="P28" s="2971"/>
      <c r="Q28" s="2971"/>
      <c r="R28" s="2971"/>
      <c r="S28" s="2971"/>
      <c r="T28" s="2982"/>
      <c r="U28" s="2983"/>
      <c r="V28" s="2983"/>
      <c r="W28" s="2983"/>
      <c r="X28" s="2984"/>
      <c r="Y28" s="2983"/>
      <c r="Z28" s="2985"/>
      <c r="AA28" s="2975" t="s">
        <v>70</v>
      </c>
      <c r="AB28" s="2976"/>
      <c r="AC28" s="2976"/>
      <c r="AD28" s="2977"/>
      <c r="AE28" s="2977"/>
      <c r="AF28" s="2977"/>
      <c r="AG28" s="2977"/>
      <c r="AH28" s="3017"/>
      <c r="AI28" s="3018"/>
      <c r="AJ28" s="3019"/>
      <c r="AK28" s="3019"/>
      <c r="AL28" s="3020"/>
      <c r="AM28" s="3018"/>
      <c r="AN28" s="3019"/>
      <c r="AO28" s="3019"/>
      <c r="AP28" s="3019"/>
      <c r="AQ28" s="3019"/>
      <c r="AR28" s="3019"/>
      <c r="AS28" s="3019"/>
      <c r="AT28" s="3019"/>
      <c r="AU28" s="3036" t="s">
        <v>77</v>
      </c>
      <c r="AV28" s="3037"/>
      <c r="AW28" s="3038"/>
      <c r="AX28" s="3019"/>
      <c r="AY28" s="3019"/>
      <c r="AZ28" s="3019"/>
      <c r="BA28" s="3020"/>
      <c r="BB28" s="3037" t="s">
        <v>78</v>
      </c>
      <c r="BC28" s="3037"/>
      <c r="BD28" s="3037"/>
      <c r="BE28" s="3037"/>
      <c r="BF28" s="3037"/>
      <c r="BG28" s="3037"/>
      <c r="BH28" s="3141"/>
      <c r="BI28" s="3142"/>
      <c r="BJ28" s="3142"/>
      <c r="BK28" s="3142"/>
      <c r="BL28" s="3142"/>
      <c r="BM28" s="3142"/>
      <c r="BN28" s="3021"/>
      <c r="BO28" s="3021"/>
      <c r="BP28" s="3022"/>
      <c r="BQ28" s="2977"/>
      <c r="BR28" s="2977"/>
      <c r="BS28" s="2977"/>
      <c r="BT28" s="3004"/>
    </row>
    <row r="29" spans="2:72" ht="16.149999999999999" customHeight="1" thickBot="1">
      <c r="B29" s="3168"/>
      <c r="C29" s="2775"/>
      <c r="D29" s="2776"/>
      <c r="E29" s="2776"/>
      <c r="F29" s="2776"/>
      <c r="G29" s="2990"/>
      <c r="H29" s="2972" t="s">
        <v>78</v>
      </c>
      <c r="I29" s="2973"/>
      <c r="J29" s="2973"/>
      <c r="K29" s="2974"/>
      <c r="L29" s="2969"/>
      <c r="M29" s="2969"/>
      <c r="N29" s="2969"/>
      <c r="O29" s="2970"/>
      <c r="P29" s="2971"/>
      <c r="Q29" s="2971"/>
      <c r="R29" s="2971"/>
      <c r="S29" s="2971"/>
      <c r="T29" s="2982"/>
      <c r="U29" s="2983"/>
      <c r="V29" s="2983"/>
      <c r="W29" s="2983"/>
      <c r="X29" s="3014"/>
      <c r="Y29" s="3015"/>
      <c r="Z29" s="3016"/>
      <c r="AA29" s="2986" t="s">
        <v>72</v>
      </c>
      <c r="AB29" s="2987"/>
      <c r="AC29" s="2987"/>
      <c r="AD29" s="2988"/>
      <c r="AE29" s="2988"/>
      <c r="AF29" s="2988"/>
      <c r="AG29" s="2988"/>
      <c r="AH29" s="3023"/>
      <c r="AI29" s="3006"/>
      <c r="AJ29" s="3007"/>
      <c r="AK29" s="3007"/>
      <c r="AL29" s="3011"/>
      <c r="AM29" s="3006"/>
      <c r="AN29" s="3007"/>
      <c r="AO29" s="3007"/>
      <c r="AP29" s="3007"/>
      <c r="AQ29" s="3007"/>
      <c r="AR29" s="3007"/>
      <c r="AS29" s="3007"/>
      <c r="AT29" s="3007"/>
      <c r="AU29" s="3008" t="s">
        <v>77</v>
      </c>
      <c r="AV29" s="3009"/>
      <c r="AW29" s="3010"/>
      <c r="AX29" s="3007"/>
      <c r="AY29" s="3007"/>
      <c r="AZ29" s="3007"/>
      <c r="BA29" s="3011"/>
      <c r="BB29" s="3009" t="s">
        <v>78</v>
      </c>
      <c r="BC29" s="3009"/>
      <c r="BD29" s="3009"/>
      <c r="BE29" s="3009"/>
      <c r="BF29" s="3009"/>
      <c r="BG29" s="3009"/>
      <c r="BH29" s="3145"/>
      <c r="BI29" s="3012"/>
      <c r="BJ29" s="3012"/>
      <c r="BK29" s="3012"/>
      <c r="BL29" s="3012"/>
      <c r="BM29" s="3012"/>
      <c r="BN29" s="3012" t="s">
        <v>78</v>
      </c>
      <c r="BO29" s="3012"/>
      <c r="BP29" s="3013"/>
      <c r="BQ29" s="2988"/>
      <c r="BR29" s="2988"/>
      <c r="BS29" s="2988"/>
      <c r="BT29" s="3005"/>
    </row>
    <row r="30" spans="2:72" ht="16.149999999999999" customHeight="1">
      <c r="B30" s="3168"/>
      <c r="C30" s="3057" t="s">
        <v>84</v>
      </c>
      <c r="D30" s="3058"/>
      <c r="E30" s="3058"/>
      <c r="F30" s="3058"/>
      <c r="G30" s="3059"/>
      <c r="H30" s="2966"/>
      <c r="I30" s="2967"/>
      <c r="J30" s="2967"/>
      <c r="K30" s="2968"/>
      <c r="L30" s="2996"/>
      <c r="M30" s="2997"/>
      <c r="N30" s="2997"/>
      <c r="O30" s="3040"/>
      <c r="P30" s="2991"/>
      <c r="Q30" s="2991"/>
      <c r="R30" s="2991"/>
      <c r="S30" s="2991"/>
      <c r="T30" s="2992"/>
      <c r="U30" s="2967"/>
      <c r="V30" s="2967"/>
      <c r="W30" s="2967"/>
      <c r="X30" s="2979"/>
      <c r="Y30" s="2967"/>
      <c r="Z30" s="2968"/>
      <c r="AA30" s="2975" t="s">
        <v>70</v>
      </c>
      <c r="AB30" s="2976"/>
      <c r="AC30" s="2976"/>
      <c r="AD30" s="2995"/>
      <c r="AE30" s="2995"/>
      <c r="AF30" s="2995"/>
      <c r="AG30" s="2995"/>
      <c r="AH30" s="3039"/>
      <c r="AI30" s="3000"/>
      <c r="AJ30" s="3001"/>
      <c r="AK30" s="3001"/>
      <c r="AL30" s="3029"/>
      <c r="AM30" s="3000"/>
      <c r="AN30" s="3001"/>
      <c r="AO30" s="3001"/>
      <c r="AP30" s="3001"/>
      <c r="AQ30" s="3001"/>
      <c r="AR30" s="3001"/>
      <c r="AS30" s="3001"/>
      <c r="AT30" s="3001"/>
      <c r="AU30" s="3026" t="s">
        <v>77</v>
      </c>
      <c r="AV30" s="3027"/>
      <c r="AW30" s="3028"/>
      <c r="AX30" s="3001"/>
      <c r="AY30" s="3001"/>
      <c r="AZ30" s="3001"/>
      <c r="BA30" s="3029"/>
      <c r="BB30" s="3027" t="s">
        <v>78</v>
      </c>
      <c r="BC30" s="3027"/>
      <c r="BD30" s="3027"/>
      <c r="BE30" s="3027"/>
      <c r="BF30" s="3027"/>
      <c r="BG30" s="3027"/>
      <c r="BH30" s="3165"/>
      <c r="BI30" s="3166"/>
      <c r="BJ30" s="3166"/>
      <c r="BK30" s="3166"/>
      <c r="BL30" s="3166"/>
      <c r="BM30" s="3166"/>
      <c r="BN30" s="3158"/>
      <c r="BO30" s="3158"/>
      <c r="BP30" s="3159"/>
      <c r="BQ30" s="2995"/>
      <c r="BR30" s="2995"/>
      <c r="BS30" s="2995"/>
      <c r="BT30" s="3132"/>
    </row>
    <row r="31" spans="2:72" ht="16.149999999999999" customHeight="1" thickBot="1">
      <c r="B31" s="3168"/>
      <c r="C31" s="3060"/>
      <c r="D31" s="3061"/>
      <c r="E31" s="3061"/>
      <c r="F31" s="3061"/>
      <c r="G31" s="3062"/>
      <c r="H31" s="2972" t="s">
        <v>78</v>
      </c>
      <c r="I31" s="2973"/>
      <c r="J31" s="2973"/>
      <c r="K31" s="2974"/>
      <c r="L31" s="2998"/>
      <c r="M31" s="2999"/>
      <c r="N31" s="2999"/>
      <c r="O31" s="3041"/>
      <c r="P31" s="2993"/>
      <c r="Q31" s="2993"/>
      <c r="R31" s="2993"/>
      <c r="S31" s="2993"/>
      <c r="T31" s="2994"/>
      <c r="U31" s="2978"/>
      <c r="V31" s="2978"/>
      <c r="W31" s="2978"/>
      <c r="X31" s="2980"/>
      <c r="Y31" s="2978"/>
      <c r="Z31" s="2981"/>
      <c r="AA31" s="2986" t="s">
        <v>72</v>
      </c>
      <c r="AB31" s="2987"/>
      <c r="AC31" s="2987"/>
      <c r="AD31" s="3030"/>
      <c r="AE31" s="3030"/>
      <c r="AF31" s="3030"/>
      <c r="AG31" s="3030"/>
      <c r="AH31" s="3031"/>
      <c r="AI31" s="3032"/>
      <c r="AJ31" s="3002"/>
      <c r="AK31" s="3002"/>
      <c r="AL31" s="3003"/>
      <c r="AM31" s="3032"/>
      <c r="AN31" s="3002"/>
      <c r="AO31" s="3002"/>
      <c r="AP31" s="3002"/>
      <c r="AQ31" s="3002"/>
      <c r="AR31" s="3002"/>
      <c r="AS31" s="3002"/>
      <c r="AT31" s="3002"/>
      <c r="AU31" s="3033" t="s">
        <v>80</v>
      </c>
      <c r="AV31" s="3034"/>
      <c r="AW31" s="3035"/>
      <c r="AX31" s="3002"/>
      <c r="AY31" s="3002"/>
      <c r="AZ31" s="3002"/>
      <c r="BA31" s="3003"/>
      <c r="BB31" s="3034" t="s">
        <v>78</v>
      </c>
      <c r="BC31" s="3034"/>
      <c r="BD31" s="3034"/>
      <c r="BE31" s="3034"/>
      <c r="BF31" s="3034"/>
      <c r="BG31" s="3034"/>
      <c r="BH31" s="3161"/>
      <c r="BI31" s="3143"/>
      <c r="BJ31" s="3143"/>
      <c r="BK31" s="3143"/>
      <c r="BL31" s="3143"/>
      <c r="BM31" s="3143"/>
      <c r="BN31" s="3143" t="s">
        <v>85</v>
      </c>
      <c r="BO31" s="3143"/>
      <c r="BP31" s="3144"/>
      <c r="BQ31" s="3030"/>
      <c r="BR31" s="3030"/>
      <c r="BS31" s="3030"/>
      <c r="BT31" s="3133"/>
    </row>
    <row r="32" spans="2:72" ht="16.149999999999999" customHeight="1">
      <c r="B32" s="3168"/>
      <c r="C32" s="2960" t="s">
        <v>321</v>
      </c>
      <c r="D32" s="2961"/>
      <c r="E32" s="2961"/>
      <c r="F32" s="2961"/>
      <c r="G32" s="2962"/>
      <c r="H32" s="2966"/>
      <c r="I32" s="2967"/>
      <c r="J32" s="2967"/>
      <c r="K32" s="2968"/>
      <c r="L32" s="2996"/>
      <c r="M32" s="2997"/>
      <c r="N32" s="2997"/>
      <c r="O32" s="3040"/>
      <c r="P32" s="2991"/>
      <c r="Q32" s="2991"/>
      <c r="R32" s="2991"/>
      <c r="S32" s="2991"/>
      <c r="T32" s="2992"/>
      <c r="U32" s="2967"/>
      <c r="V32" s="2967"/>
      <c r="W32" s="2967"/>
      <c r="X32" s="2979"/>
      <c r="Y32" s="2967"/>
      <c r="Z32" s="2968"/>
      <c r="AA32" s="2975" t="s">
        <v>70</v>
      </c>
      <c r="AB32" s="2976"/>
      <c r="AC32" s="2976"/>
      <c r="AD32" s="2977"/>
      <c r="AE32" s="2977"/>
      <c r="AF32" s="2977"/>
      <c r="AG32" s="2977"/>
      <c r="AH32" s="3017"/>
      <c r="AI32" s="3018"/>
      <c r="AJ32" s="3019"/>
      <c r="AK32" s="3019"/>
      <c r="AL32" s="3020"/>
      <c r="AM32" s="3018"/>
      <c r="AN32" s="3019"/>
      <c r="AO32" s="3019"/>
      <c r="AP32" s="3019"/>
      <c r="AQ32" s="3019"/>
      <c r="AR32" s="3019"/>
      <c r="AS32" s="3019"/>
      <c r="AT32" s="3019"/>
      <c r="AU32" s="3036" t="s">
        <v>77</v>
      </c>
      <c r="AV32" s="3037"/>
      <c r="AW32" s="3038"/>
      <c r="AX32" s="3019"/>
      <c r="AY32" s="3019"/>
      <c r="AZ32" s="3019"/>
      <c r="BA32" s="3020"/>
      <c r="BB32" s="3037" t="s">
        <v>78</v>
      </c>
      <c r="BC32" s="3037"/>
      <c r="BD32" s="3037"/>
      <c r="BE32" s="3037"/>
      <c r="BF32" s="3037"/>
      <c r="BG32" s="3037"/>
      <c r="BH32" s="3141"/>
      <c r="BI32" s="3142"/>
      <c r="BJ32" s="3142"/>
      <c r="BK32" s="3142"/>
      <c r="BL32" s="3142"/>
      <c r="BM32" s="3142"/>
      <c r="BN32" s="3021"/>
      <c r="BO32" s="3021"/>
      <c r="BP32" s="3022"/>
      <c r="BQ32" s="2977"/>
      <c r="BR32" s="2977"/>
      <c r="BS32" s="2977"/>
      <c r="BT32" s="3004"/>
    </row>
    <row r="33" spans="2:72" ht="16.149999999999999" customHeight="1" thickBot="1">
      <c r="B33" s="3168"/>
      <c r="C33" s="2963"/>
      <c r="D33" s="2964"/>
      <c r="E33" s="2964"/>
      <c r="F33" s="2964"/>
      <c r="G33" s="2965"/>
      <c r="H33" s="2972" t="s">
        <v>78</v>
      </c>
      <c r="I33" s="2973"/>
      <c r="J33" s="2973"/>
      <c r="K33" s="2974"/>
      <c r="L33" s="2998"/>
      <c r="M33" s="2999"/>
      <c r="N33" s="2999"/>
      <c r="O33" s="3041"/>
      <c r="P33" s="2993"/>
      <c r="Q33" s="2993"/>
      <c r="R33" s="2993"/>
      <c r="S33" s="2993"/>
      <c r="T33" s="2994"/>
      <c r="U33" s="2978"/>
      <c r="V33" s="2978"/>
      <c r="W33" s="2978"/>
      <c r="X33" s="2980"/>
      <c r="Y33" s="2978"/>
      <c r="Z33" s="2981"/>
      <c r="AA33" s="2986" t="s">
        <v>72</v>
      </c>
      <c r="AB33" s="2987"/>
      <c r="AC33" s="2987"/>
      <c r="AD33" s="2988"/>
      <c r="AE33" s="2988"/>
      <c r="AF33" s="2988"/>
      <c r="AG33" s="2988"/>
      <c r="AH33" s="3023"/>
      <c r="AI33" s="3006"/>
      <c r="AJ33" s="3007"/>
      <c r="AK33" s="3007"/>
      <c r="AL33" s="3011"/>
      <c r="AM33" s="3006"/>
      <c r="AN33" s="3007"/>
      <c r="AO33" s="3007"/>
      <c r="AP33" s="3007"/>
      <c r="AQ33" s="3007"/>
      <c r="AR33" s="3007"/>
      <c r="AS33" s="3007"/>
      <c r="AT33" s="3007"/>
      <c r="AU33" s="3008" t="s">
        <v>80</v>
      </c>
      <c r="AV33" s="3009"/>
      <c r="AW33" s="3010"/>
      <c r="AX33" s="3007"/>
      <c r="AY33" s="3007"/>
      <c r="AZ33" s="3007"/>
      <c r="BA33" s="3011"/>
      <c r="BB33" s="3009" t="s">
        <v>78</v>
      </c>
      <c r="BC33" s="3009"/>
      <c r="BD33" s="3009"/>
      <c r="BE33" s="3009"/>
      <c r="BF33" s="3009"/>
      <c r="BG33" s="3009"/>
      <c r="BH33" s="3145"/>
      <c r="BI33" s="3012"/>
      <c r="BJ33" s="3012"/>
      <c r="BK33" s="3012"/>
      <c r="BL33" s="3012"/>
      <c r="BM33" s="3012"/>
      <c r="BN33" s="3012" t="s">
        <v>78</v>
      </c>
      <c r="BO33" s="3012"/>
      <c r="BP33" s="3013"/>
      <c r="BQ33" s="2988"/>
      <c r="BR33" s="2988"/>
      <c r="BS33" s="2988"/>
      <c r="BT33" s="3005"/>
    </row>
    <row r="34" spans="2:72" ht="16.149999999999999" customHeight="1">
      <c r="B34" s="3168"/>
      <c r="C34" s="2960" t="s">
        <v>326</v>
      </c>
      <c r="D34" s="2961"/>
      <c r="E34" s="2961"/>
      <c r="F34" s="2961"/>
      <c r="G34" s="2962"/>
      <c r="H34" s="2966"/>
      <c r="I34" s="2967"/>
      <c r="J34" s="2967"/>
      <c r="K34" s="2968"/>
      <c r="L34" s="2969"/>
      <c r="M34" s="2969"/>
      <c r="N34" s="2969"/>
      <c r="O34" s="2970"/>
      <c r="P34" s="2971"/>
      <c r="Q34" s="2971"/>
      <c r="R34" s="2971"/>
      <c r="S34" s="2971"/>
      <c r="T34" s="2982"/>
      <c r="U34" s="2983"/>
      <c r="V34" s="2983"/>
      <c r="W34" s="2983"/>
      <c r="X34" s="2984"/>
      <c r="Y34" s="2983"/>
      <c r="Z34" s="2985"/>
      <c r="AA34" s="2975" t="s">
        <v>70</v>
      </c>
      <c r="AB34" s="2976"/>
      <c r="AC34" s="2976"/>
      <c r="AD34" s="2977"/>
      <c r="AE34" s="2977"/>
      <c r="AF34" s="2977"/>
      <c r="AG34" s="2977"/>
      <c r="AH34" s="3017"/>
      <c r="AI34" s="3018"/>
      <c r="AJ34" s="3019"/>
      <c r="AK34" s="3019"/>
      <c r="AL34" s="3020"/>
      <c r="AM34" s="3018"/>
      <c r="AN34" s="3019"/>
      <c r="AO34" s="3019"/>
      <c r="AP34" s="3019"/>
      <c r="AQ34" s="3019"/>
      <c r="AR34" s="3019"/>
      <c r="AS34" s="3019"/>
      <c r="AT34" s="3019"/>
      <c r="AU34" s="3036" t="s">
        <v>77</v>
      </c>
      <c r="AV34" s="3037"/>
      <c r="AW34" s="3038"/>
      <c r="AX34" s="3019"/>
      <c r="AY34" s="3019"/>
      <c r="AZ34" s="3019"/>
      <c r="BA34" s="3020"/>
      <c r="BB34" s="3037" t="s">
        <v>78</v>
      </c>
      <c r="BC34" s="3037"/>
      <c r="BD34" s="3037"/>
      <c r="BE34" s="3037"/>
      <c r="BF34" s="3037"/>
      <c r="BG34" s="3037"/>
      <c r="BH34" s="3141"/>
      <c r="BI34" s="3142"/>
      <c r="BJ34" s="3142"/>
      <c r="BK34" s="3142"/>
      <c r="BL34" s="3142"/>
      <c r="BM34" s="3142"/>
      <c r="BN34" s="3021"/>
      <c r="BO34" s="3021"/>
      <c r="BP34" s="3022"/>
      <c r="BQ34" s="2977"/>
      <c r="BR34" s="2977"/>
      <c r="BS34" s="2977"/>
      <c r="BT34" s="3004"/>
    </row>
    <row r="35" spans="2:72" ht="16.149999999999999" customHeight="1" thickBot="1">
      <c r="B35" s="3169"/>
      <c r="C35" s="2963"/>
      <c r="D35" s="2964"/>
      <c r="E35" s="2964"/>
      <c r="F35" s="2964"/>
      <c r="G35" s="2965"/>
      <c r="H35" s="2972" t="s">
        <v>78</v>
      </c>
      <c r="I35" s="2973"/>
      <c r="J35" s="2973"/>
      <c r="K35" s="2974"/>
      <c r="L35" s="2969"/>
      <c r="M35" s="2969"/>
      <c r="N35" s="2969"/>
      <c r="O35" s="2970"/>
      <c r="P35" s="2971"/>
      <c r="Q35" s="2971"/>
      <c r="R35" s="2971"/>
      <c r="S35" s="2971"/>
      <c r="T35" s="2982"/>
      <c r="U35" s="2983"/>
      <c r="V35" s="2983"/>
      <c r="W35" s="2983"/>
      <c r="X35" s="2984"/>
      <c r="Y35" s="2983"/>
      <c r="Z35" s="2985"/>
      <c r="AA35" s="2986" t="s">
        <v>72</v>
      </c>
      <c r="AB35" s="2987"/>
      <c r="AC35" s="2987"/>
      <c r="AD35" s="2988"/>
      <c r="AE35" s="2988"/>
      <c r="AF35" s="2988"/>
      <c r="AG35" s="2988"/>
      <c r="AH35" s="3023"/>
      <c r="AI35" s="3006"/>
      <c r="AJ35" s="3007"/>
      <c r="AK35" s="3007"/>
      <c r="AL35" s="3011"/>
      <c r="AM35" s="3006"/>
      <c r="AN35" s="3007"/>
      <c r="AO35" s="3007"/>
      <c r="AP35" s="3007"/>
      <c r="AQ35" s="3007"/>
      <c r="AR35" s="3007"/>
      <c r="AS35" s="3007"/>
      <c r="AT35" s="3007"/>
      <c r="AU35" s="3008" t="s">
        <v>80</v>
      </c>
      <c r="AV35" s="3009"/>
      <c r="AW35" s="3010"/>
      <c r="AX35" s="3007"/>
      <c r="AY35" s="3007"/>
      <c r="AZ35" s="3007"/>
      <c r="BA35" s="3011"/>
      <c r="BB35" s="3009" t="s">
        <v>78</v>
      </c>
      <c r="BC35" s="3009"/>
      <c r="BD35" s="3009"/>
      <c r="BE35" s="3009"/>
      <c r="BF35" s="3009"/>
      <c r="BG35" s="3009"/>
      <c r="BH35" s="3145"/>
      <c r="BI35" s="3012"/>
      <c r="BJ35" s="3012"/>
      <c r="BK35" s="3012"/>
      <c r="BL35" s="3012"/>
      <c r="BM35" s="3012"/>
      <c r="BN35" s="3012" t="s">
        <v>78</v>
      </c>
      <c r="BO35" s="3012"/>
      <c r="BP35" s="3013"/>
      <c r="BQ35" s="2988"/>
      <c r="BR35" s="2988"/>
      <c r="BS35" s="2988"/>
      <c r="BT35" s="3005"/>
    </row>
    <row r="36" spans="2:72" ht="16.149999999999999" customHeight="1">
      <c r="B36" s="3167" t="s">
        <v>86</v>
      </c>
      <c r="C36" s="3057" t="s">
        <v>87</v>
      </c>
      <c r="D36" s="3058"/>
      <c r="E36" s="3058"/>
      <c r="F36" s="3058"/>
      <c r="G36" s="3059"/>
      <c r="H36" s="2966"/>
      <c r="I36" s="2967"/>
      <c r="J36" s="2967"/>
      <c r="K36" s="2968"/>
      <c r="L36" s="2996"/>
      <c r="M36" s="2997"/>
      <c r="N36" s="2997"/>
      <c r="O36" s="3040"/>
      <c r="P36" s="2991"/>
      <c r="Q36" s="2991"/>
      <c r="R36" s="2991"/>
      <c r="S36" s="2991"/>
      <c r="T36" s="2992"/>
      <c r="U36" s="2967"/>
      <c r="V36" s="2967"/>
      <c r="W36" s="2967"/>
      <c r="X36" s="2979"/>
      <c r="Y36" s="2967"/>
      <c r="Z36" s="2968"/>
      <c r="AA36" s="2975" t="s">
        <v>70</v>
      </c>
      <c r="AB36" s="2976"/>
      <c r="AC36" s="2976"/>
      <c r="AD36" s="2995"/>
      <c r="AE36" s="2995"/>
      <c r="AF36" s="2995"/>
      <c r="AG36" s="2995"/>
      <c r="AH36" s="3039"/>
      <c r="AI36" s="3000"/>
      <c r="AJ36" s="3001"/>
      <c r="AK36" s="3001"/>
      <c r="AL36" s="3029"/>
      <c r="AM36" s="3000"/>
      <c r="AN36" s="3001"/>
      <c r="AO36" s="3001"/>
      <c r="AP36" s="3001"/>
      <c r="AQ36" s="3001"/>
      <c r="AR36" s="3001"/>
      <c r="AS36" s="3001"/>
      <c r="AT36" s="3001"/>
      <c r="AU36" s="3026" t="s">
        <v>77</v>
      </c>
      <c r="AV36" s="3027"/>
      <c r="AW36" s="3028"/>
      <c r="AX36" s="3001"/>
      <c r="AY36" s="3001"/>
      <c r="AZ36" s="3001"/>
      <c r="BA36" s="3029"/>
      <c r="BB36" s="3027" t="s">
        <v>88</v>
      </c>
      <c r="BC36" s="3027"/>
      <c r="BD36" s="3027"/>
      <c r="BE36" s="3027"/>
      <c r="BF36" s="3027"/>
      <c r="BG36" s="3027"/>
      <c r="BH36" s="3165" t="s">
        <v>88</v>
      </c>
      <c r="BI36" s="3166"/>
      <c r="BJ36" s="3166"/>
      <c r="BK36" s="3166"/>
      <c r="BL36" s="3166"/>
      <c r="BM36" s="3166"/>
      <c r="BN36" s="3175"/>
      <c r="BO36" s="3175"/>
      <c r="BP36" s="3176"/>
      <c r="BQ36" s="2995"/>
      <c r="BR36" s="2995"/>
      <c r="BS36" s="2995"/>
      <c r="BT36" s="3132"/>
    </row>
    <row r="37" spans="2:72" ht="16.149999999999999" customHeight="1" thickBot="1">
      <c r="B37" s="3168"/>
      <c r="C37" s="3060"/>
      <c r="D37" s="3061"/>
      <c r="E37" s="3061"/>
      <c r="F37" s="3061"/>
      <c r="G37" s="3062"/>
      <c r="H37" s="2972" t="s">
        <v>89</v>
      </c>
      <c r="I37" s="2973"/>
      <c r="J37" s="2973"/>
      <c r="K37" s="2974"/>
      <c r="L37" s="2998"/>
      <c r="M37" s="2999"/>
      <c r="N37" s="2999"/>
      <c r="O37" s="3047" t="s">
        <v>89</v>
      </c>
      <c r="P37" s="3024"/>
      <c r="Q37" s="3024"/>
      <c r="R37" s="3024" t="s">
        <v>89</v>
      </c>
      <c r="S37" s="3024"/>
      <c r="T37" s="3025"/>
      <c r="U37" s="2978"/>
      <c r="V37" s="2978"/>
      <c r="W37" s="2978"/>
      <c r="X37" s="2980"/>
      <c r="Y37" s="2978"/>
      <c r="Z37" s="2981"/>
      <c r="AA37" s="2986" t="s">
        <v>72</v>
      </c>
      <c r="AB37" s="2987"/>
      <c r="AC37" s="2987"/>
      <c r="AD37" s="3030"/>
      <c r="AE37" s="3030"/>
      <c r="AF37" s="3030"/>
      <c r="AG37" s="3030"/>
      <c r="AH37" s="3031"/>
      <c r="AI37" s="3032"/>
      <c r="AJ37" s="3002"/>
      <c r="AK37" s="3002"/>
      <c r="AL37" s="3003"/>
      <c r="AM37" s="3032"/>
      <c r="AN37" s="3002"/>
      <c r="AO37" s="3002"/>
      <c r="AP37" s="3002"/>
      <c r="AQ37" s="3002"/>
      <c r="AR37" s="3002"/>
      <c r="AS37" s="3002"/>
      <c r="AT37" s="3002"/>
      <c r="AU37" s="3033" t="s">
        <v>77</v>
      </c>
      <c r="AV37" s="3034"/>
      <c r="AW37" s="3035"/>
      <c r="AX37" s="3002"/>
      <c r="AY37" s="3002"/>
      <c r="AZ37" s="3002"/>
      <c r="BA37" s="3003"/>
      <c r="BB37" s="3034" t="s">
        <v>88</v>
      </c>
      <c r="BC37" s="3034"/>
      <c r="BD37" s="3034"/>
      <c r="BE37" s="3034"/>
      <c r="BF37" s="3034"/>
      <c r="BG37" s="3034"/>
      <c r="BH37" s="3161" t="s">
        <v>88</v>
      </c>
      <c r="BI37" s="3143"/>
      <c r="BJ37" s="3143"/>
      <c r="BK37" s="3143"/>
      <c r="BL37" s="3143"/>
      <c r="BM37" s="3143"/>
      <c r="BN37" s="3177" t="s">
        <v>88</v>
      </c>
      <c r="BO37" s="3177"/>
      <c r="BP37" s="3178"/>
      <c r="BQ37" s="3030"/>
      <c r="BR37" s="3030"/>
      <c r="BS37" s="3030"/>
      <c r="BT37" s="3133"/>
    </row>
    <row r="38" spans="2:72" ht="16.149999999999999" customHeight="1">
      <c r="B38" s="3168"/>
      <c r="C38" s="3057" t="s">
        <v>90</v>
      </c>
      <c r="D38" s="3058"/>
      <c r="E38" s="3058"/>
      <c r="F38" s="3058"/>
      <c r="G38" s="3059"/>
      <c r="H38" s="2966"/>
      <c r="I38" s="2967"/>
      <c r="J38" s="2967"/>
      <c r="K38" s="2968"/>
      <c r="L38" s="2969"/>
      <c r="M38" s="2969"/>
      <c r="N38" s="2969"/>
      <c r="O38" s="2970"/>
      <c r="P38" s="2971"/>
      <c r="Q38" s="2971"/>
      <c r="R38" s="2971"/>
      <c r="S38" s="2971"/>
      <c r="T38" s="2982"/>
      <c r="U38" s="2983"/>
      <c r="V38" s="2983"/>
      <c r="W38" s="2983"/>
      <c r="X38" s="2984"/>
      <c r="Y38" s="2983"/>
      <c r="Z38" s="2985"/>
      <c r="AA38" s="493" t="s">
        <v>70</v>
      </c>
      <c r="AB38" s="494"/>
      <c r="AC38" s="494"/>
      <c r="AD38" s="2977"/>
      <c r="AE38" s="2977"/>
      <c r="AF38" s="2977"/>
      <c r="AG38" s="2977"/>
      <c r="AH38" s="3017"/>
      <c r="AI38" s="3018"/>
      <c r="AJ38" s="3019"/>
      <c r="AK38" s="3019"/>
      <c r="AL38" s="3020"/>
      <c r="AM38" s="3018"/>
      <c r="AN38" s="3019"/>
      <c r="AO38" s="3019"/>
      <c r="AP38" s="3019"/>
      <c r="AQ38" s="3019"/>
      <c r="AR38" s="3019"/>
      <c r="AS38" s="3019"/>
      <c r="AT38" s="3019"/>
      <c r="AU38" s="3036" t="s">
        <v>77</v>
      </c>
      <c r="AV38" s="3037"/>
      <c r="AW38" s="3038"/>
      <c r="AX38" s="3019"/>
      <c r="AY38" s="3019"/>
      <c r="AZ38" s="3019"/>
      <c r="BA38" s="3020"/>
      <c r="BB38" s="3037" t="s">
        <v>88</v>
      </c>
      <c r="BC38" s="3037"/>
      <c r="BD38" s="3037"/>
      <c r="BE38" s="3037"/>
      <c r="BF38" s="3037"/>
      <c r="BG38" s="3037"/>
      <c r="BH38" s="3141" t="s">
        <v>88</v>
      </c>
      <c r="BI38" s="3142"/>
      <c r="BJ38" s="3142"/>
      <c r="BK38" s="3142"/>
      <c r="BL38" s="3142"/>
      <c r="BM38" s="3142"/>
      <c r="BN38" s="3175"/>
      <c r="BO38" s="3175"/>
      <c r="BP38" s="3176"/>
      <c r="BQ38" s="2977"/>
      <c r="BR38" s="2977"/>
      <c r="BS38" s="2977"/>
      <c r="BT38" s="3004"/>
    </row>
    <row r="39" spans="2:72" ht="16.149999999999999" customHeight="1" thickBot="1">
      <c r="B39" s="3168"/>
      <c r="C39" s="3060"/>
      <c r="D39" s="3061"/>
      <c r="E39" s="3061"/>
      <c r="F39" s="3061"/>
      <c r="G39" s="3062"/>
      <c r="H39" s="2972" t="s">
        <v>89</v>
      </c>
      <c r="I39" s="2973"/>
      <c r="J39" s="2973"/>
      <c r="K39" s="2974"/>
      <c r="L39" s="2969"/>
      <c r="M39" s="2969"/>
      <c r="N39" s="2969"/>
      <c r="O39" s="3179" t="s">
        <v>89</v>
      </c>
      <c r="P39" s="3180"/>
      <c r="Q39" s="3180"/>
      <c r="R39" s="3180" t="s">
        <v>89</v>
      </c>
      <c r="S39" s="3180"/>
      <c r="T39" s="3181"/>
      <c r="U39" s="2983"/>
      <c r="V39" s="2983"/>
      <c r="W39" s="2983"/>
      <c r="X39" s="2984"/>
      <c r="Y39" s="2983"/>
      <c r="Z39" s="2985"/>
      <c r="AA39" s="495" t="s">
        <v>72</v>
      </c>
      <c r="AB39" s="496"/>
      <c r="AC39" s="496"/>
      <c r="AD39" s="2988"/>
      <c r="AE39" s="2988"/>
      <c r="AF39" s="2988"/>
      <c r="AG39" s="2988"/>
      <c r="AH39" s="3023"/>
      <c r="AI39" s="3006"/>
      <c r="AJ39" s="3007"/>
      <c r="AK39" s="3007"/>
      <c r="AL39" s="3011"/>
      <c r="AM39" s="3006"/>
      <c r="AN39" s="3007"/>
      <c r="AO39" s="3007"/>
      <c r="AP39" s="3007"/>
      <c r="AQ39" s="3007"/>
      <c r="AR39" s="3007"/>
      <c r="AS39" s="3007"/>
      <c r="AT39" s="3007"/>
      <c r="AU39" s="3008" t="s">
        <v>77</v>
      </c>
      <c r="AV39" s="3009"/>
      <c r="AW39" s="3010"/>
      <c r="AX39" s="3007"/>
      <c r="AY39" s="3007"/>
      <c r="AZ39" s="3007"/>
      <c r="BA39" s="3011"/>
      <c r="BB39" s="3009" t="s">
        <v>88</v>
      </c>
      <c r="BC39" s="3009"/>
      <c r="BD39" s="3009"/>
      <c r="BE39" s="3009"/>
      <c r="BF39" s="3009"/>
      <c r="BG39" s="3009"/>
      <c r="BH39" s="3145" t="s">
        <v>88</v>
      </c>
      <c r="BI39" s="3012"/>
      <c r="BJ39" s="3012"/>
      <c r="BK39" s="3012"/>
      <c r="BL39" s="3012"/>
      <c r="BM39" s="3012"/>
      <c r="BN39" s="3177" t="s">
        <v>88</v>
      </c>
      <c r="BO39" s="3177"/>
      <c r="BP39" s="3178"/>
      <c r="BQ39" s="2988"/>
      <c r="BR39" s="2988"/>
      <c r="BS39" s="2988"/>
      <c r="BT39" s="3005"/>
    </row>
    <row r="40" spans="2:72" ht="16.149999999999999" customHeight="1">
      <c r="B40" s="3168"/>
      <c r="C40" s="3057" t="s">
        <v>91</v>
      </c>
      <c r="D40" s="3058"/>
      <c r="E40" s="3058"/>
      <c r="F40" s="3058"/>
      <c r="G40" s="3059"/>
      <c r="H40" s="2966"/>
      <c r="I40" s="2967"/>
      <c r="J40" s="2967"/>
      <c r="K40" s="2968"/>
      <c r="L40" s="2996"/>
      <c r="M40" s="2997"/>
      <c r="N40" s="2997"/>
      <c r="O40" s="3040"/>
      <c r="P40" s="2991"/>
      <c r="Q40" s="2991"/>
      <c r="R40" s="2991"/>
      <c r="S40" s="2991"/>
      <c r="T40" s="2992"/>
      <c r="U40" s="2967"/>
      <c r="V40" s="2967"/>
      <c r="W40" s="2967"/>
      <c r="X40" s="2979"/>
      <c r="Y40" s="2967"/>
      <c r="Z40" s="2968"/>
      <c r="AA40" s="493" t="s">
        <v>70</v>
      </c>
      <c r="AB40" s="494"/>
      <c r="AC40" s="494"/>
      <c r="AD40" s="2995"/>
      <c r="AE40" s="2995"/>
      <c r="AF40" s="2995"/>
      <c r="AG40" s="2995"/>
      <c r="AH40" s="3039"/>
      <c r="AI40" s="3000"/>
      <c r="AJ40" s="3001"/>
      <c r="AK40" s="3001"/>
      <c r="AL40" s="3029"/>
      <c r="AM40" s="3000"/>
      <c r="AN40" s="3001"/>
      <c r="AO40" s="3001"/>
      <c r="AP40" s="3001"/>
      <c r="AQ40" s="3001"/>
      <c r="AR40" s="3001"/>
      <c r="AS40" s="3001"/>
      <c r="AT40" s="3001"/>
      <c r="AU40" s="3026" t="s">
        <v>77</v>
      </c>
      <c r="AV40" s="3027"/>
      <c r="AW40" s="3028"/>
      <c r="AX40" s="3001"/>
      <c r="AY40" s="3001"/>
      <c r="AZ40" s="3001"/>
      <c r="BA40" s="3029"/>
      <c r="BB40" s="3027" t="s">
        <v>88</v>
      </c>
      <c r="BC40" s="3027"/>
      <c r="BD40" s="3027"/>
      <c r="BE40" s="3027"/>
      <c r="BF40" s="3027"/>
      <c r="BG40" s="3027"/>
      <c r="BH40" s="3165" t="s">
        <v>88</v>
      </c>
      <c r="BI40" s="3166"/>
      <c r="BJ40" s="3166"/>
      <c r="BK40" s="3166"/>
      <c r="BL40" s="3166"/>
      <c r="BM40" s="3166"/>
      <c r="BN40" s="3175"/>
      <c r="BO40" s="3175"/>
      <c r="BP40" s="3176"/>
      <c r="BQ40" s="3182"/>
      <c r="BR40" s="2977"/>
      <c r="BS40" s="2977"/>
      <c r="BT40" s="3004"/>
    </row>
    <row r="41" spans="2:72" ht="16.149999999999999" customHeight="1" thickBot="1">
      <c r="B41" s="3168"/>
      <c r="C41" s="3060"/>
      <c r="D41" s="3061"/>
      <c r="E41" s="3061"/>
      <c r="F41" s="3061"/>
      <c r="G41" s="3062"/>
      <c r="H41" s="2972" t="s">
        <v>89</v>
      </c>
      <c r="I41" s="2973"/>
      <c r="J41" s="2973"/>
      <c r="K41" s="2974"/>
      <c r="L41" s="2998"/>
      <c r="M41" s="2999"/>
      <c r="N41" s="2999"/>
      <c r="O41" s="3047" t="s">
        <v>89</v>
      </c>
      <c r="P41" s="3024"/>
      <c r="Q41" s="3024"/>
      <c r="R41" s="3024" t="s">
        <v>89</v>
      </c>
      <c r="S41" s="3024"/>
      <c r="T41" s="3025"/>
      <c r="U41" s="2978"/>
      <c r="V41" s="2978"/>
      <c r="W41" s="2978"/>
      <c r="X41" s="2980"/>
      <c r="Y41" s="2978"/>
      <c r="Z41" s="2981"/>
      <c r="AA41" s="495" t="s">
        <v>72</v>
      </c>
      <c r="AB41" s="496"/>
      <c r="AC41" s="496"/>
      <c r="AD41" s="3030"/>
      <c r="AE41" s="3030"/>
      <c r="AF41" s="3030"/>
      <c r="AG41" s="3030"/>
      <c r="AH41" s="3031"/>
      <c r="AI41" s="3032"/>
      <c r="AJ41" s="3002"/>
      <c r="AK41" s="3002"/>
      <c r="AL41" s="3003"/>
      <c r="AM41" s="3032"/>
      <c r="AN41" s="3002"/>
      <c r="AO41" s="3002"/>
      <c r="AP41" s="3002"/>
      <c r="AQ41" s="3002"/>
      <c r="AR41" s="3002"/>
      <c r="AS41" s="3002"/>
      <c r="AT41" s="3002"/>
      <c r="AU41" s="3033" t="s">
        <v>77</v>
      </c>
      <c r="AV41" s="3034"/>
      <c r="AW41" s="3035"/>
      <c r="AX41" s="3002"/>
      <c r="AY41" s="3002"/>
      <c r="AZ41" s="3002"/>
      <c r="BA41" s="3003"/>
      <c r="BB41" s="3034" t="s">
        <v>88</v>
      </c>
      <c r="BC41" s="3034"/>
      <c r="BD41" s="3034"/>
      <c r="BE41" s="3034"/>
      <c r="BF41" s="3034"/>
      <c r="BG41" s="3034"/>
      <c r="BH41" s="3161" t="s">
        <v>88</v>
      </c>
      <c r="BI41" s="3143"/>
      <c r="BJ41" s="3143"/>
      <c r="BK41" s="3143"/>
      <c r="BL41" s="3143"/>
      <c r="BM41" s="3143"/>
      <c r="BN41" s="3177" t="s">
        <v>88</v>
      </c>
      <c r="BO41" s="3177"/>
      <c r="BP41" s="3178"/>
      <c r="BQ41" s="3183"/>
      <c r="BR41" s="2988"/>
      <c r="BS41" s="2988"/>
      <c r="BT41" s="3005"/>
    </row>
    <row r="42" spans="2:72" ht="16.149999999999999" customHeight="1">
      <c r="B42" s="3168"/>
      <c r="C42" s="3057" t="s">
        <v>92</v>
      </c>
      <c r="D42" s="3058"/>
      <c r="E42" s="3058"/>
      <c r="F42" s="3058"/>
      <c r="G42" s="3059"/>
      <c r="H42" s="2966"/>
      <c r="I42" s="2967"/>
      <c r="J42" s="2967"/>
      <c r="K42" s="2968"/>
      <c r="L42" s="2969"/>
      <c r="M42" s="2969"/>
      <c r="N42" s="2969"/>
      <c r="O42" s="2970"/>
      <c r="P42" s="2971"/>
      <c r="Q42" s="2971"/>
      <c r="R42" s="2971"/>
      <c r="S42" s="2971"/>
      <c r="T42" s="2982"/>
      <c r="U42" s="2983"/>
      <c r="V42" s="2983"/>
      <c r="W42" s="2983"/>
      <c r="X42" s="2984"/>
      <c r="Y42" s="2983"/>
      <c r="Z42" s="2985"/>
      <c r="AA42" s="2975" t="s">
        <v>70</v>
      </c>
      <c r="AB42" s="2976"/>
      <c r="AC42" s="2976"/>
      <c r="AD42" s="2977"/>
      <c r="AE42" s="2977"/>
      <c r="AF42" s="2977"/>
      <c r="AG42" s="2977"/>
      <c r="AH42" s="3017"/>
      <c r="AI42" s="3018"/>
      <c r="AJ42" s="3019"/>
      <c r="AK42" s="3019"/>
      <c r="AL42" s="3020"/>
      <c r="AM42" s="3018"/>
      <c r="AN42" s="3019"/>
      <c r="AO42" s="3019"/>
      <c r="AP42" s="3019"/>
      <c r="AQ42" s="3019"/>
      <c r="AR42" s="3019"/>
      <c r="AS42" s="3019"/>
      <c r="AT42" s="3019"/>
      <c r="AU42" s="3036" t="s">
        <v>77</v>
      </c>
      <c r="AV42" s="3037"/>
      <c r="AW42" s="3038"/>
      <c r="AX42" s="3019"/>
      <c r="AY42" s="3019"/>
      <c r="AZ42" s="3019"/>
      <c r="BA42" s="3020"/>
      <c r="BB42" s="3037" t="s">
        <v>88</v>
      </c>
      <c r="BC42" s="3037"/>
      <c r="BD42" s="3037"/>
      <c r="BE42" s="3037"/>
      <c r="BF42" s="3037"/>
      <c r="BG42" s="3037"/>
      <c r="BH42" s="3141" t="s">
        <v>88</v>
      </c>
      <c r="BI42" s="3142"/>
      <c r="BJ42" s="3142"/>
      <c r="BK42" s="3142"/>
      <c r="BL42" s="3142"/>
      <c r="BM42" s="3142"/>
      <c r="BN42" s="3175"/>
      <c r="BO42" s="3175"/>
      <c r="BP42" s="3176"/>
      <c r="BQ42" s="3182"/>
      <c r="BR42" s="2977"/>
      <c r="BS42" s="2977"/>
      <c r="BT42" s="3004"/>
    </row>
    <row r="43" spans="2:72" ht="16.149999999999999" customHeight="1" thickBot="1">
      <c r="B43" s="3168"/>
      <c r="C43" s="3060"/>
      <c r="D43" s="3061"/>
      <c r="E43" s="3061"/>
      <c r="F43" s="3061"/>
      <c r="G43" s="3062"/>
      <c r="H43" s="2972" t="s">
        <v>93</v>
      </c>
      <c r="I43" s="2973"/>
      <c r="J43" s="2973"/>
      <c r="K43" s="2974"/>
      <c r="L43" s="2969"/>
      <c r="M43" s="2969"/>
      <c r="N43" s="2969"/>
      <c r="O43" s="3179" t="s">
        <v>89</v>
      </c>
      <c r="P43" s="3180"/>
      <c r="Q43" s="3180"/>
      <c r="R43" s="3180" t="s">
        <v>89</v>
      </c>
      <c r="S43" s="3180"/>
      <c r="T43" s="3181"/>
      <c r="U43" s="2983"/>
      <c r="V43" s="2983"/>
      <c r="W43" s="2983"/>
      <c r="X43" s="2984"/>
      <c r="Y43" s="2983"/>
      <c r="Z43" s="2985"/>
      <c r="AA43" s="2986" t="s">
        <v>72</v>
      </c>
      <c r="AB43" s="2987"/>
      <c r="AC43" s="2987"/>
      <c r="AD43" s="2988"/>
      <c r="AE43" s="2988"/>
      <c r="AF43" s="2988"/>
      <c r="AG43" s="2988"/>
      <c r="AH43" s="3023"/>
      <c r="AI43" s="3006"/>
      <c r="AJ43" s="3007"/>
      <c r="AK43" s="3007"/>
      <c r="AL43" s="3011"/>
      <c r="AM43" s="3006"/>
      <c r="AN43" s="3007"/>
      <c r="AO43" s="3007"/>
      <c r="AP43" s="3007"/>
      <c r="AQ43" s="3007"/>
      <c r="AR43" s="3007"/>
      <c r="AS43" s="3007"/>
      <c r="AT43" s="3007"/>
      <c r="AU43" s="3008" t="s">
        <v>77</v>
      </c>
      <c r="AV43" s="3009"/>
      <c r="AW43" s="3010"/>
      <c r="AX43" s="3007"/>
      <c r="AY43" s="3007"/>
      <c r="AZ43" s="3007"/>
      <c r="BA43" s="3011"/>
      <c r="BB43" s="3009" t="s">
        <v>88</v>
      </c>
      <c r="BC43" s="3009"/>
      <c r="BD43" s="3009"/>
      <c r="BE43" s="3009"/>
      <c r="BF43" s="3009"/>
      <c r="BG43" s="3009"/>
      <c r="BH43" s="3145" t="s">
        <v>88</v>
      </c>
      <c r="BI43" s="3012"/>
      <c r="BJ43" s="3012"/>
      <c r="BK43" s="3012"/>
      <c r="BL43" s="3012"/>
      <c r="BM43" s="3012"/>
      <c r="BN43" s="3177" t="s">
        <v>88</v>
      </c>
      <c r="BO43" s="3177"/>
      <c r="BP43" s="3178"/>
      <c r="BQ43" s="3183"/>
      <c r="BR43" s="2988"/>
      <c r="BS43" s="2988"/>
      <c r="BT43" s="3005"/>
    </row>
    <row r="44" spans="2:72" ht="16.149999999999999" customHeight="1">
      <c r="B44" s="3168"/>
      <c r="C44" s="3077" t="s">
        <v>323</v>
      </c>
      <c r="D44" s="3170"/>
      <c r="E44" s="3170"/>
      <c r="F44" s="3170"/>
      <c r="G44" s="3171"/>
      <c r="H44" s="2966"/>
      <c r="I44" s="2967"/>
      <c r="J44" s="2967"/>
      <c r="K44" s="2968"/>
      <c r="L44" s="2996"/>
      <c r="M44" s="2997"/>
      <c r="N44" s="2997"/>
      <c r="O44" s="3040"/>
      <c r="P44" s="2991"/>
      <c r="Q44" s="2991"/>
      <c r="R44" s="2991"/>
      <c r="S44" s="2991"/>
      <c r="T44" s="2992"/>
      <c r="U44" s="2967"/>
      <c r="V44" s="2967"/>
      <c r="W44" s="2967"/>
      <c r="X44" s="2979"/>
      <c r="Y44" s="2967"/>
      <c r="Z44" s="2968"/>
      <c r="AA44" s="2975" t="s">
        <v>70</v>
      </c>
      <c r="AB44" s="2976"/>
      <c r="AC44" s="2976"/>
      <c r="AD44" s="2995"/>
      <c r="AE44" s="2995"/>
      <c r="AF44" s="2995"/>
      <c r="AG44" s="2995"/>
      <c r="AH44" s="3039"/>
      <c r="AI44" s="3000"/>
      <c r="AJ44" s="3001"/>
      <c r="AK44" s="3001"/>
      <c r="AL44" s="3029"/>
      <c r="AM44" s="3000"/>
      <c r="AN44" s="3001"/>
      <c r="AO44" s="3001"/>
      <c r="AP44" s="3001"/>
      <c r="AQ44" s="3001"/>
      <c r="AR44" s="3001"/>
      <c r="AS44" s="3001"/>
      <c r="AT44" s="3001"/>
      <c r="AU44" s="3026" t="s">
        <v>77</v>
      </c>
      <c r="AV44" s="3027"/>
      <c r="AW44" s="3028"/>
      <c r="AX44" s="3001"/>
      <c r="AY44" s="3001"/>
      <c r="AZ44" s="3001"/>
      <c r="BA44" s="3029"/>
      <c r="BB44" s="3027" t="s">
        <v>88</v>
      </c>
      <c r="BC44" s="3027"/>
      <c r="BD44" s="3027"/>
      <c r="BE44" s="3027"/>
      <c r="BF44" s="3027"/>
      <c r="BG44" s="3027"/>
      <c r="BH44" s="3165" t="s">
        <v>88</v>
      </c>
      <c r="BI44" s="3166"/>
      <c r="BJ44" s="3166"/>
      <c r="BK44" s="3166"/>
      <c r="BL44" s="3166"/>
      <c r="BM44" s="3166"/>
      <c r="BN44" s="3175"/>
      <c r="BO44" s="3175"/>
      <c r="BP44" s="3176"/>
      <c r="BQ44" s="2995"/>
      <c r="BR44" s="2995"/>
      <c r="BS44" s="2995"/>
      <c r="BT44" s="3132"/>
    </row>
    <row r="45" spans="2:72" ht="16.149999999999999" customHeight="1" thickBot="1">
      <c r="B45" s="3168"/>
      <c r="C45" s="3172"/>
      <c r="D45" s="3173"/>
      <c r="E45" s="3173"/>
      <c r="F45" s="3173"/>
      <c r="G45" s="3174"/>
      <c r="H45" s="2972" t="s">
        <v>89</v>
      </c>
      <c r="I45" s="2973"/>
      <c r="J45" s="2973"/>
      <c r="K45" s="2974"/>
      <c r="L45" s="2998"/>
      <c r="M45" s="2999"/>
      <c r="N45" s="2999"/>
      <c r="O45" s="3047" t="s">
        <v>89</v>
      </c>
      <c r="P45" s="3024"/>
      <c r="Q45" s="3024"/>
      <c r="R45" s="3024" t="s">
        <v>89</v>
      </c>
      <c r="S45" s="3024"/>
      <c r="T45" s="3025"/>
      <c r="U45" s="2978"/>
      <c r="V45" s="2978"/>
      <c r="W45" s="2978"/>
      <c r="X45" s="2980"/>
      <c r="Y45" s="2978"/>
      <c r="Z45" s="2981"/>
      <c r="AA45" s="2986" t="s">
        <v>72</v>
      </c>
      <c r="AB45" s="2987"/>
      <c r="AC45" s="2987"/>
      <c r="AD45" s="2988"/>
      <c r="AE45" s="2988"/>
      <c r="AF45" s="2988"/>
      <c r="AG45" s="2988"/>
      <c r="AH45" s="3023"/>
      <c r="AI45" s="3006"/>
      <c r="AJ45" s="3007"/>
      <c r="AK45" s="3007"/>
      <c r="AL45" s="3011"/>
      <c r="AM45" s="3006"/>
      <c r="AN45" s="3007"/>
      <c r="AO45" s="3007"/>
      <c r="AP45" s="3007"/>
      <c r="AQ45" s="3007"/>
      <c r="AR45" s="3007"/>
      <c r="AS45" s="3007"/>
      <c r="AT45" s="3007"/>
      <c r="AU45" s="3008" t="s">
        <v>77</v>
      </c>
      <c r="AV45" s="3009"/>
      <c r="AW45" s="3010"/>
      <c r="AX45" s="3007"/>
      <c r="AY45" s="3007"/>
      <c r="AZ45" s="3007"/>
      <c r="BA45" s="3011"/>
      <c r="BB45" s="3009" t="s">
        <v>88</v>
      </c>
      <c r="BC45" s="3009"/>
      <c r="BD45" s="3009"/>
      <c r="BE45" s="3009"/>
      <c r="BF45" s="3009"/>
      <c r="BG45" s="3009"/>
      <c r="BH45" s="3145" t="s">
        <v>88</v>
      </c>
      <c r="BI45" s="3012"/>
      <c r="BJ45" s="3012"/>
      <c r="BK45" s="3012"/>
      <c r="BL45" s="3012"/>
      <c r="BM45" s="3012"/>
      <c r="BN45" s="3187" t="s">
        <v>88</v>
      </c>
      <c r="BO45" s="3187"/>
      <c r="BP45" s="3188"/>
      <c r="BQ45" s="2988"/>
      <c r="BR45" s="2988"/>
      <c r="BS45" s="2988"/>
      <c r="BT45" s="3005"/>
    </row>
    <row r="46" spans="2:72" ht="16.149999999999999" customHeight="1">
      <c r="B46" s="3168"/>
      <c r="C46" s="2729" t="s">
        <v>94</v>
      </c>
      <c r="D46" s="2730"/>
      <c r="E46" s="2730"/>
      <c r="F46" s="2730"/>
      <c r="G46" s="2989"/>
      <c r="H46" s="2966"/>
      <c r="I46" s="2967"/>
      <c r="J46" s="2967"/>
      <c r="K46" s="2968"/>
      <c r="L46" s="2969"/>
      <c r="M46" s="2969"/>
      <c r="N46" s="2969"/>
      <c r="O46" s="2970"/>
      <c r="P46" s="2971"/>
      <c r="Q46" s="2971"/>
      <c r="R46" s="2971"/>
      <c r="S46" s="2971"/>
      <c r="T46" s="2982"/>
      <c r="U46" s="2983"/>
      <c r="V46" s="2983"/>
      <c r="W46" s="2983"/>
      <c r="X46" s="2984"/>
      <c r="Y46" s="2983"/>
      <c r="Z46" s="2985"/>
      <c r="AA46" s="2996"/>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c r="BA46" s="3192"/>
      <c r="BB46" s="2983"/>
      <c r="BC46" s="2983"/>
      <c r="BD46" s="2983"/>
      <c r="BE46" s="2983"/>
      <c r="BF46" s="2983"/>
      <c r="BG46" s="3194"/>
      <c r="BH46" s="2982"/>
      <c r="BI46" s="3190"/>
      <c r="BJ46" s="3190"/>
      <c r="BK46" s="3190"/>
      <c r="BL46" s="3190"/>
      <c r="BM46" s="3190"/>
      <c r="BN46" s="3190"/>
      <c r="BO46" s="3190"/>
      <c r="BP46" s="3191"/>
      <c r="BQ46" s="3184"/>
      <c r="BR46" s="2969"/>
      <c r="BS46" s="2969"/>
      <c r="BT46" s="3185"/>
    </row>
    <row r="47" spans="2:72" ht="16.149999999999999" customHeight="1" thickBot="1">
      <c r="B47" s="3169"/>
      <c r="C47" s="2775"/>
      <c r="D47" s="2776"/>
      <c r="E47" s="2776"/>
      <c r="F47" s="2776"/>
      <c r="G47" s="2990"/>
      <c r="H47" s="2972" t="s">
        <v>89</v>
      </c>
      <c r="I47" s="2973"/>
      <c r="J47" s="2973"/>
      <c r="K47" s="2974"/>
      <c r="L47" s="2999"/>
      <c r="M47" s="2999"/>
      <c r="N47" s="2999"/>
      <c r="O47" s="3047" t="s">
        <v>89</v>
      </c>
      <c r="P47" s="3024"/>
      <c r="Q47" s="3024"/>
      <c r="R47" s="3024" t="s">
        <v>89</v>
      </c>
      <c r="S47" s="3024"/>
      <c r="T47" s="3025"/>
      <c r="U47" s="2978"/>
      <c r="V47" s="2978"/>
      <c r="W47" s="2978"/>
      <c r="X47" s="2980"/>
      <c r="Y47" s="2978"/>
      <c r="Z47" s="2981"/>
      <c r="AA47" s="2998"/>
      <c r="AB47" s="2999"/>
      <c r="AC47" s="2999"/>
      <c r="AD47" s="2999"/>
      <c r="AE47" s="2999"/>
      <c r="AF47" s="2999"/>
      <c r="AG47" s="2999"/>
      <c r="AH47" s="2999"/>
      <c r="AI47" s="2999"/>
      <c r="AJ47" s="2999"/>
      <c r="AK47" s="2999"/>
      <c r="AL47" s="2999"/>
      <c r="AM47" s="2999"/>
      <c r="AN47" s="2999"/>
      <c r="AO47" s="2999"/>
      <c r="AP47" s="2999"/>
      <c r="AQ47" s="2999"/>
      <c r="AR47" s="2999"/>
      <c r="AS47" s="2999"/>
      <c r="AT47" s="2999"/>
      <c r="AU47" s="2999"/>
      <c r="AV47" s="2999"/>
      <c r="AW47" s="2999"/>
      <c r="AX47" s="2999"/>
      <c r="AY47" s="2999"/>
      <c r="AZ47" s="2999"/>
      <c r="BA47" s="3193"/>
      <c r="BB47" s="2973" t="s">
        <v>95</v>
      </c>
      <c r="BC47" s="2973"/>
      <c r="BD47" s="2973"/>
      <c r="BE47" s="2973"/>
      <c r="BF47" s="2973"/>
      <c r="BG47" s="3189"/>
      <c r="BH47" s="3025" t="s">
        <v>95</v>
      </c>
      <c r="BI47" s="3187"/>
      <c r="BJ47" s="3187"/>
      <c r="BK47" s="3187"/>
      <c r="BL47" s="3187"/>
      <c r="BM47" s="3187"/>
      <c r="BN47" s="3187" t="s">
        <v>95</v>
      </c>
      <c r="BO47" s="3187"/>
      <c r="BP47" s="3188"/>
      <c r="BQ47" s="2998"/>
      <c r="BR47" s="2999"/>
      <c r="BS47" s="2999"/>
      <c r="BT47" s="3186"/>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activeCell="P8" sqref="P8"/>
    </sheetView>
  </sheetViews>
  <sheetFormatPr defaultColWidth="8.875" defaultRowHeight="13.5"/>
  <cols>
    <col min="1" max="1" width="10" style="355" customWidth="1"/>
    <col min="2" max="2" width="15.125" style="413" customWidth="1"/>
    <col min="3" max="3" width="4.625" style="413" customWidth="1"/>
    <col min="4" max="4" width="11.125" style="413" customWidth="1"/>
    <col min="5" max="5" width="4.125" style="413" customWidth="1"/>
    <col min="6" max="6" width="8" style="413" customWidth="1"/>
    <col min="7" max="7" width="9.5" style="413" customWidth="1"/>
    <col min="8" max="8" width="8.875" style="413"/>
    <col min="9" max="9" width="5.5" style="413" customWidth="1"/>
    <col min="10" max="11" width="7.625" style="413" customWidth="1"/>
    <col min="12" max="12" width="2.625" style="413" customWidth="1"/>
    <col min="13" max="16384" width="8.875" style="413"/>
  </cols>
  <sheetData>
    <row r="1" spans="1:16" ht="13.5" customHeight="1">
      <c r="A1" s="1506" t="s">
        <v>1192</v>
      </c>
      <c r="B1" s="497"/>
      <c r="C1" s="497"/>
      <c r="D1" s="497"/>
      <c r="E1" s="497"/>
      <c r="F1" s="497"/>
      <c r="G1" s="497"/>
      <c r="H1" s="497"/>
      <c r="I1" s="497"/>
      <c r="J1" s="497"/>
      <c r="K1" s="497"/>
      <c r="L1" s="497"/>
      <c r="M1" s="355"/>
      <c r="N1" s="355"/>
      <c r="O1" s="355"/>
    </row>
    <row r="2" spans="1:16" ht="14.25">
      <c r="A2" s="1506"/>
      <c r="B2" s="3262" t="s">
        <v>280</v>
      </c>
      <c r="C2" s="3262"/>
      <c r="D2" s="3262"/>
      <c r="E2" s="3262"/>
      <c r="F2" s="3262"/>
      <c r="G2" s="3262"/>
      <c r="H2" s="3262"/>
      <c r="I2" s="3262"/>
      <c r="J2" s="3262"/>
      <c r="K2" s="3262"/>
      <c r="L2" s="3262"/>
      <c r="M2" s="355"/>
      <c r="N2" s="355"/>
      <c r="O2" s="355"/>
    </row>
    <row r="3" spans="1:16" ht="19.149999999999999" customHeight="1" thickBot="1">
      <c r="A3" s="1506"/>
      <c r="B3" s="497"/>
      <c r="C3" s="497"/>
      <c r="D3" s="497"/>
      <c r="E3" s="497"/>
      <c r="F3" s="497"/>
      <c r="G3" s="497"/>
      <c r="H3" s="497"/>
      <c r="I3" s="497"/>
      <c r="J3" s="497"/>
      <c r="K3" s="497"/>
      <c r="L3" s="497"/>
      <c r="M3" s="355"/>
      <c r="N3" s="355"/>
      <c r="O3" s="355"/>
    </row>
    <row r="4" spans="1:16" ht="18" customHeight="1">
      <c r="B4" s="498" t="s">
        <v>248</v>
      </c>
      <c r="C4" s="3248"/>
      <c r="D4" s="3248"/>
      <c r="E4" s="3248"/>
      <c r="F4" s="3249" t="s">
        <v>249</v>
      </c>
      <c r="G4" s="3249"/>
      <c r="H4" s="3249"/>
      <c r="I4" s="3250"/>
      <c r="J4" s="499"/>
      <c r="K4" s="500"/>
      <c r="L4" s="501" t="s">
        <v>281</v>
      </c>
      <c r="M4" s="355"/>
      <c r="N4" s="355"/>
      <c r="O4" s="355"/>
    </row>
    <row r="5" spans="1:16" ht="18" customHeight="1">
      <c r="B5" s="502" t="s">
        <v>250</v>
      </c>
      <c r="C5" s="3205"/>
      <c r="D5" s="3205"/>
      <c r="E5" s="3205"/>
      <c r="F5" s="3227" t="s">
        <v>251</v>
      </c>
      <c r="G5" s="3227"/>
      <c r="H5" s="3227"/>
      <c r="I5" s="3228"/>
      <c r="J5" s="504"/>
      <c r="K5" s="505"/>
      <c r="L5" s="506" t="s">
        <v>252</v>
      </c>
      <c r="M5" s="355"/>
      <c r="N5" s="355"/>
      <c r="O5" s="355"/>
    </row>
    <row r="6" spans="1:16" ht="18" customHeight="1">
      <c r="B6" s="502" t="s">
        <v>222</v>
      </c>
      <c r="C6" s="3251" t="str">
        <f>入力シート!$D$5&amp;" "&amp;入力シート!$D$8</f>
        <v xml:space="preserve"> </v>
      </c>
      <c r="D6" s="3252"/>
      <c r="E6" s="3253"/>
      <c r="F6" s="3228" t="s">
        <v>253</v>
      </c>
      <c r="G6" s="3254"/>
      <c r="H6" s="3254"/>
      <c r="I6" s="3255"/>
      <c r="J6" s="507"/>
      <c r="K6" s="508"/>
      <c r="L6" s="509" t="s">
        <v>254</v>
      </c>
      <c r="M6" s="355"/>
      <c r="N6" s="355"/>
      <c r="O6" s="355"/>
    </row>
    <row r="7" spans="1:16" ht="18" customHeight="1">
      <c r="B7" s="3229" t="s">
        <v>255</v>
      </c>
      <c r="C7" s="3256">
        <f>入力シート!D12</f>
        <v>0</v>
      </c>
      <c r="D7" s="3257"/>
      <c r="E7" s="3258"/>
      <c r="F7" s="3227" t="s">
        <v>256</v>
      </c>
      <c r="G7" s="3227"/>
      <c r="H7" s="3227"/>
      <c r="I7" s="3228"/>
      <c r="J7" s="504"/>
      <c r="K7" s="505"/>
      <c r="L7" s="506" t="s">
        <v>254</v>
      </c>
      <c r="M7" s="355"/>
      <c r="N7" s="355"/>
      <c r="O7" s="355"/>
    </row>
    <row r="8" spans="1:16" ht="18" customHeight="1">
      <c r="B8" s="3229"/>
      <c r="C8" s="3259"/>
      <c r="D8" s="3260"/>
      <c r="E8" s="3261"/>
      <c r="F8" s="3227" t="s">
        <v>257</v>
      </c>
      <c r="G8" s="3227"/>
      <c r="H8" s="3227"/>
      <c r="I8" s="3228"/>
      <c r="J8" s="504"/>
      <c r="K8" s="505"/>
      <c r="L8" s="506" t="s">
        <v>254</v>
      </c>
      <c r="M8" s="355"/>
      <c r="N8" s="355"/>
      <c r="O8" s="355"/>
      <c r="P8" s="421">
        <f>入力シート!$D$17</f>
        <v>0</v>
      </c>
    </row>
    <row r="9" spans="1:16" ht="18" customHeight="1">
      <c r="B9" s="502" t="s">
        <v>258</v>
      </c>
      <c r="C9" s="3236" t="str">
        <f>"福 岡 県 "&amp;入力シート!C3</f>
        <v xml:space="preserve">福 岡 県 </v>
      </c>
      <c r="D9" s="3236"/>
      <c r="E9" s="3236"/>
      <c r="F9" s="3227" t="s">
        <v>259</v>
      </c>
      <c r="G9" s="3227"/>
      <c r="H9" s="3227"/>
      <c r="I9" s="3228"/>
      <c r="J9" s="504"/>
      <c r="K9" s="505"/>
      <c r="L9" s="506" t="s">
        <v>254</v>
      </c>
      <c r="M9" s="355"/>
      <c r="N9" s="355"/>
      <c r="O9" s="355"/>
      <c r="P9" s="421">
        <f>入力シート!$D$19</f>
        <v>0</v>
      </c>
    </row>
    <row r="10" spans="1:16" ht="18" customHeight="1">
      <c r="B10" s="502" t="s">
        <v>260</v>
      </c>
      <c r="C10" s="3226">
        <f>入力シート!D23</f>
        <v>0</v>
      </c>
      <c r="D10" s="3226"/>
      <c r="E10" s="3226"/>
      <c r="F10" s="3227" t="s">
        <v>261</v>
      </c>
      <c r="G10" s="3227"/>
      <c r="H10" s="3227"/>
      <c r="I10" s="3228"/>
      <c r="J10" s="504"/>
      <c r="K10" s="505"/>
      <c r="L10" s="506" t="s">
        <v>254</v>
      </c>
      <c r="M10" s="355"/>
      <c r="N10" s="355"/>
      <c r="O10" s="355"/>
      <c r="P10" s="421">
        <f>入力シート!$D$21</f>
        <v>0</v>
      </c>
    </row>
    <row r="11" spans="1:16" ht="18" customHeight="1">
      <c r="B11" s="3229" t="s">
        <v>262</v>
      </c>
      <c r="C11" s="3230">
        <f>入力シート!D9</f>
        <v>0</v>
      </c>
      <c r="D11" s="3231"/>
      <c r="E11" s="3232"/>
      <c r="F11" s="3227" t="s">
        <v>263</v>
      </c>
      <c r="G11" s="3227"/>
      <c r="H11" s="3227"/>
      <c r="I11" s="3228"/>
      <c r="J11" s="504"/>
      <c r="K11" s="505"/>
      <c r="L11" s="506" t="s">
        <v>254</v>
      </c>
      <c r="M11" s="355"/>
      <c r="N11" s="355"/>
      <c r="O11" s="355"/>
    </row>
    <row r="12" spans="1:16" ht="18" customHeight="1">
      <c r="B12" s="3229"/>
      <c r="C12" s="3233"/>
      <c r="D12" s="3234"/>
      <c r="E12" s="3235"/>
      <c r="F12" s="3227" t="s">
        <v>264</v>
      </c>
      <c r="G12" s="3227"/>
      <c r="H12" s="3227"/>
      <c r="I12" s="3228"/>
      <c r="J12" s="504"/>
      <c r="K12" s="505"/>
      <c r="L12" s="506" t="s">
        <v>254</v>
      </c>
      <c r="M12" s="355"/>
      <c r="N12" s="355"/>
      <c r="O12" s="355"/>
    </row>
    <row r="13" spans="1:16" ht="30" customHeight="1">
      <c r="B13" s="3229" t="s">
        <v>265</v>
      </c>
      <c r="C13" s="3236"/>
      <c r="D13" s="3236"/>
      <c r="E13" s="3236"/>
      <c r="F13" s="3227" t="s">
        <v>282</v>
      </c>
      <c r="G13" s="3227"/>
      <c r="H13" s="3227"/>
      <c r="I13" s="3228"/>
      <c r="J13" s="504"/>
      <c r="K13" s="505"/>
      <c r="L13" s="506" t="s">
        <v>254</v>
      </c>
      <c r="M13" s="355"/>
      <c r="N13" s="355"/>
      <c r="O13" s="355"/>
    </row>
    <row r="14" spans="1:16" ht="30" customHeight="1">
      <c r="B14" s="3229"/>
      <c r="C14" s="3236"/>
      <c r="D14" s="3236"/>
      <c r="E14" s="3236"/>
      <c r="F14" s="3227" t="s">
        <v>283</v>
      </c>
      <c r="G14" s="3227"/>
      <c r="H14" s="3227"/>
      <c r="I14" s="3228"/>
      <c r="J14" s="504"/>
      <c r="K14" s="505"/>
      <c r="L14" s="506" t="s">
        <v>254</v>
      </c>
      <c r="M14" s="355"/>
      <c r="N14" s="355"/>
      <c r="O14" s="355"/>
    </row>
    <row r="15" spans="1:16" ht="18" customHeight="1">
      <c r="B15" s="502" t="s">
        <v>266</v>
      </c>
      <c r="C15" s="3236"/>
      <c r="D15" s="3236"/>
      <c r="E15" s="3236"/>
      <c r="F15" s="3227" t="s">
        <v>267</v>
      </c>
      <c r="G15" s="3227"/>
      <c r="H15" s="3227"/>
      <c r="I15" s="3228"/>
      <c r="J15" s="3242" t="s">
        <v>284</v>
      </c>
      <c r="K15" s="3243"/>
      <c r="L15" s="3244"/>
      <c r="M15" s="355"/>
      <c r="N15" s="355"/>
      <c r="O15" s="355"/>
    </row>
    <row r="16" spans="1:16" ht="18" customHeight="1">
      <c r="B16" s="510" t="s">
        <v>268</v>
      </c>
      <c r="C16" s="3202"/>
      <c r="D16" s="3202"/>
      <c r="E16" s="3202"/>
      <c r="F16" s="3240"/>
      <c r="G16" s="3240"/>
      <c r="H16" s="3240"/>
      <c r="I16" s="3241"/>
      <c r="J16" s="3245" t="s">
        <v>285</v>
      </c>
      <c r="K16" s="3246"/>
      <c r="L16" s="3247"/>
      <c r="M16" s="355"/>
      <c r="N16" s="355"/>
      <c r="O16" s="355"/>
    </row>
    <row r="17" spans="2:15" ht="36.6" customHeight="1">
      <c r="B17" s="3237" t="s">
        <v>286</v>
      </c>
      <c r="C17" s="3238"/>
      <c r="D17" s="3238"/>
      <c r="E17" s="3238"/>
      <c r="F17" s="3238"/>
      <c r="G17" s="3238"/>
      <c r="H17" s="3238"/>
      <c r="I17" s="3238"/>
      <c r="J17" s="3238"/>
      <c r="K17" s="3238"/>
      <c r="L17" s="3239"/>
      <c r="M17" s="355"/>
      <c r="N17" s="355"/>
      <c r="O17" s="355"/>
    </row>
    <row r="18" spans="2:15" ht="30.6" customHeight="1">
      <c r="B18" s="3199" t="s">
        <v>269</v>
      </c>
      <c r="C18" s="3200"/>
      <c r="D18" s="3200"/>
      <c r="E18" s="3200"/>
      <c r="F18" s="3200"/>
      <c r="G18" s="3200"/>
      <c r="H18" s="3200"/>
      <c r="I18" s="3200"/>
      <c r="J18" s="3200"/>
      <c r="K18" s="3200"/>
      <c r="L18" s="3201"/>
      <c r="M18" s="355"/>
      <c r="N18" s="355"/>
      <c r="O18" s="355"/>
    </row>
    <row r="19" spans="2:15">
      <c r="B19" s="3196"/>
      <c r="C19" s="3197"/>
      <c r="D19" s="3197"/>
      <c r="E19" s="3197"/>
      <c r="F19" s="3197"/>
      <c r="G19" s="3197"/>
      <c r="H19" s="3197"/>
      <c r="I19" s="3197"/>
      <c r="J19" s="3197"/>
      <c r="K19" s="3197"/>
      <c r="L19" s="3198"/>
      <c r="M19" s="355"/>
      <c r="N19" s="355"/>
      <c r="O19" s="355"/>
    </row>
    <row r="20" spans="2:15" ht="13.15" customHeight="1">
      <c r="B20" s="511" t="s">
        <v>287</v>
      </c>
      <c r="C20" s="512"/>
      <c r="D20" s="512"/>
      <c r="E20" s="512"/>
      <c r="F20" s="512"/>
      <c r="G20" s="512"/>
      <c r="H20" s="512"/>
      <c r="I20" s="512"/>
      <c r="J20" s="512"/>
      <c r="K20" s="512"/>
      <c r="L20" s="513"/>
      <c r="M20" s="355"/>
      <c r="N20" s="355"/>
      <c r="O20" s="355"/>
    </row>
    <row r="21" spans="2:15" ht="13.15" customHeight="1">
      <c r="B21" s="511"/>
      <c r="C21" s="514"/>
      <c r="D21" s="514"/>
      <c r="E21" s="514"/>
      <c r="F21" s="514"/>
      <c r="G21" s="515" t="s">
        <v>193</v>
      </c>
      <c r="H21" s="3213"/>
      <c r="I21" s="3213"/>
      <c r="J21" s="3213"/>
      <c r="K21" s="514" t="s">
        <v>194</v>
      </c>
      <c r="L21" s="516"/>
      <c r="M21" s="355"/>
      <c r="N21" s="355"/>
      <c r="O21" s="355"/>
    </row>
    <row r="22" spans="2:15">
      <c r="B22" s="3196"/>
      <c r="C22" s="3197"/>
      <c r="D22" s="3197"/>
      <c r="E22" s="3197"/>
      <c r="F22" s="3197"/>
      <c r="G22" s="3197"/>
      <c r="H22" s="3197"/>
      <c r="I22" s="3197"/>
      <c r="J22" s="3197"/>
      <c r="K22" s="3197"/>
      <c r="L22" s="3198"/>
      <c r="M22" s="355"/>
      <c r="N22" s="355"/>
      <c r="O22" s="355"/>
    </row>
    <row r="23" spans="2:15" ht="46.9" customHeight="1">
      <c r="B23" s="517"/>
      <c r="C23" s="518"/>
      <c r="D23" s="518"/>
      <c r="E23" s="518"/>
      <c r="F23" s="518"/>
      <c r="G23" s="519" t="s">
        <v>288</v>
      </c>
      <c r="H23" s="3214"/>
      <c r="I23" s="3214"/>
      <c r="J23" s="3214"/>
      <c r="K23" s="518" t="s">
        <v>194</v>
      </c>
      <c r="L23" s="520"/>
      <c r="M23" s="355"/>
      <c r="N23" s="355"/>
      <c r="O23" s="355"/>
    </row>
    <row r="24" spans="2:15" ht="18.600000000000001" customHeight="1">
      <c r="B24" s="3199" t="s">
        <v>270</v>
      </c>
      <c r="C24" s="3200"/>
      <c r="D24" s="3200"/>
      <c r="E24" s="3200"/>
      <c r="F24" s="3200"/>
      <c r="G24" s="3200"/>
      <c r="H24" s="3200"/>
      <c r="I24" s="3200"/>
      <c r="J24" s="3200"/>
      <c r="K24" s="3200"/>
      <c r="L24" s="3201"/>
      <c r="M24" s="355"/>
      <c r="N24" s="355"/>
      <c r="O24" s="355"/>
    </row>
    <row r="25" spans="2:15" ht="13.15" customHeight="1">
      <c r="B25" s="3196" t="s">
        <v>271</v>
      </c>
      <c r="C25" s="3197"/>
      <c r="D25" s="3197"/>
      <c r="E25" s="3197"/>
      <c r="F25" s="3197"/>
      <c r="G25" s="3197"/>
      <c r="H25" s="3197"/>
      <c r="I25" s="3197"/>
      <c r="J25" s="3197"/>
      <c r="K25" s="3197"/>
      <c r="L25" s="3198"/>
      <c r="M25" s="355"/>
      <c r="N25" s="355"/>
      <c r="O25" s="355"/>
    </row>
    <row r="26" spans="2:15">
      <c r="B26" s="3196"/>
      <c r="C26" s="3197"/>
      <c r="D26" s="3197"/>
      <c r="E26" s="3197"/>
      <c r="F26" s="3197"/>
      <c r="G26" s="3197"/>
      <c r="H26" s="3197"/>
      <c r="I26" s="3197"/>
      <c r="J26" s="3197"/>
      <c r="K26" s="3197"/>
      <c r="L26" s="3198"/>
      <c r="M26" s="355"/>
      <c r="N26" s="355"/>
      <c r="O26" s="355"/>
    </row>
    <row r="27" spans="2:15" ht="13.15" customHeight="1">
      <c r="B27" s="511" t="s">
        <v>272</v>
      </c>
      <c r="C27" s="514"/>
      <c r="D27" s="514"/>
      <c r="E27" s="514"/>
      <c r="F27" s="514"/>
      <c r="G27" s="514"/>
      <c r="H27" s="514"/>
      <c r="I27" s="514"/>
      <c r="J27" s="514"/>
      <c r="K27" s="514"/>
      <c r="L27" s="516"/>
      <c r="M27" s="355"/>
      <c r="N27" s="355"/>
      <c r="O27" s="355"/>
    </row>
    <row r="28" spans="2:15">
      <c r="B28" s="3196"/>
      <c r="C28" s="3197"/>
      <c r="D28" s="3197"/>
      <c r="E28" s="3197"/>
      <c r="F28" s="3197"/>
      <c r="G28" s="3197"/>
      <c r="H28" s="3197"/>
      <c r="I28" s="3197"/>
      <c r="J28" s="3197"/>
      <c r="K28" s="3197"/>
      <c r="L28" s="3198"/>
      <c r="M28" s="355"/>
      <c r="N28" s="355"/>
      <c r="O28" s="355"/>
    </row>
    <row r="29" spans="2:15">
      <c r="B29" s="3196"/>
      <c r="C29" s="3197"/>
      <c r="D29" s="3197"/>
      <c r="E29" s="3197"/>
      <c r="F29" s="3197"/>
      <c r="G29" s="3197"/>
      <c r="H29" s="3197"/>
      <c r="I29" s="3197"/>
      <c r="J29" s="3197"/>
      <c r="K29" s="3197"/>
      <c r="L29" s="3198"/>
      <c r="M29" s="355"/>
      <c r="N29" s="355"/>
      <c r="O29" s="355"/>
    </row>
    <row r="30" spans="2:15" ht="43.15" customHeight="1">
      <c r="B30" s="521"/>
      <c r="C30" s="522"/>
      <c r="D30" s="522"/>
      <c r="E30" s="522"/>
      <c r="F30" s="522"/>
      <c r="G30" s="522"/>
      <c r="H30" s="523" t="s">
        <v>289</v>
      </c>
      <c r="I30" s="522"/>
      <c r="J30" s="522"/>
      <c r="K30" s="522"/>
      <c r="L30" s="524"/>
      <c r="M30" s="355"/>
      <c r="N30" s="355"/>
      <c r="O30" s="355"/>
    </row>
    <row r="31" spans="2:15" ht="13.15" customHeight="1">
      <c r="B31" s="3219" t="s">
        <v>290</v>
      </c>
      <c r="C31" s="3220"/>
      <c r="D31" s="3195" t="s">
        <v>273</v>
      </c>
      <c r="E31" s="3195" t="s">
        <v>274</v>
      </c>
      <c r="F31" s="3195"/>
      <c r="G31" s="3223" t="s">
        <v>275</v>
      </c>
      <c r="H31" s="3224"/>
      <c r="I31" s="3224"/>
      <c r="J31" s="3225"/>
      <c r="K31" s="3215" t="s">
        <v>276</v>
      </c>
      <c r="L31" s="3216"/>
      <c r="M31" s="355"/>
      <c r="N31" s="355"/>
      <c r="O31" s="355"/>
    </row>
    <row r="32" spans="2:15">
      <c r="B32" s="3221"/>
      <c r="C32" s="3222"/>
      <c r="D32" s="3195"/>
      <c r="E32" s="3195"/>
      <c r="F32" s="3195"/>
      <c r="G32" s="525" t="s">
        <v>277</v>
      </c>
      <c r="H32" s="525" t="s">
        <v>278</v>
      </c>
      <c r="I32" s="3195" t="s">
        <v>279</v>
      </c>
      <c r="J32" s="3195"/>
      <c r="K32" s="3217"/>
      <c r="L32" s="3218"/>
      <c r="M32" s="355"/>
      <c r="N32" s="355"/>
      <c r="O32" s="355"/>
    </row>
    <row r="33" spans="2:15" ht="46.9" customHeight="1">
      <c r="B33" s="3204"/>
      <c r="C33" s="3205"/>
      <c r="D33" s="503"/>
      <c r="E33" s="3205"/>
      <c r="F33" s="3205"/>
      <c r="G33" s="503"/>
      <c r="H33" s="503"/>
      <c r="I33" s="3205"/>
      <c r="J33" s="3205"/>
      <c r="K33" s="3211"/>
      <c r="L33" s="3212"/>
      <c r="M33" s="355"/>
      <c r="N33" s="355"/>
      <c r="O33" s="355"/>
    </row>
    <row r="34" spans="2:15" ht="48.6" customHeight="1" thickBot="1">
      <c r="B34" s="3206" t="s">
        <v>291</v>
      </c>
      <c r="C34" s="3207"/>
      <c r="D34" s="3208"/>
      <c r="E34" s="3208"/>
      <c r="F34" s="3208"/>
      <c r="G34" s="3208"/>
      <c r="H34" s="3208"/>
      <c r="I34" s="3208"/>
      <c r="J34" s="3208"/>
      <c r="K34" s="3209"/>
      <c r="L34" s="3210"/>
      <c r="M34" s="355"/>
      <c r="N34" s="355"/>
      <c r="O34" s="355"/>
    </row>
    <row r="35" spans="2:15" ht="5.45" customHeight="1">
      <c r="B35" s="526"/>
      <c r="C35" s="526"/>
      <c r="D35" s="527"/>
      <c r="E35" s="527"/>
      <c r="F35" s="527"/>
      <c r="G35" s="527"/>
      <c r="H35" s="527"/>
      <c r="I35" s="527"/>
      <c r="J35" s="527"/>
      <c r="K35" s="527"/>
      <c r="L35" s="527"/>
      <c r="M35" s="355"/>
      <c r="N35" s="355"/>
      <c r="O35" s="355"/>
    </row>
    <row r="36" spans="2:15" ht="16.899999999999999" customHeight="1">
      <c r="B36" s="3203"/>
      <c r="C36" s="3203"/>
      <c r="D36" s="3203"/>
      <c r="E36" s="3203"/>
      <c r="F36" s="3203"/>
      <c r="G36" s="3203"/>
      <c r="H36" s="3203"/>
      <c r="I36" s="3203"/>
      <c r="J36" s="3203"/>
      <c r="K36" s="3203"/>
      <c r="L36" s="3203"/>
      <c r="M36" s="355"/>
      <c r="N36" s="355"/>
      <c r="O36" s="355"/>
    </row>
    <row r="37" spans="2:15">
      <c r="B37" s="3203"/>
      <c r="C37" s="3203"/>
      <c r="D37" s="3203"/>
      <c r="E37" s="3203"/>
      <c r="F37" s="3203"/>
      <c r="G37" s="3203"/>
      <c r="H37" s="3203"/>
      <c r="I37" s="3203"/>
      <c r="J37" s="3203"/>
      <c r="K37" s="3203"/>
      <c r="L37" s="3203"/>
      <c r="M37" s="355"/>
      <c r="N37" s="355"/>
      <c r="O37" s="355"/>
    </row>
    <row r="38" spans="2:15">
      <c r="B38" s="3203"/>
      <c r="C38" s="3203"/>
      <c r="D38" s="3203"/>
      <c r="E38" s="3203"/>
      <c r="F38" s="3203"/>
      <c r="G38" s="3203"/>
      <c r="H38" s="3203"/>
      <c r="I38" s="3203"/>
      <c r="J38" s="3203"/>
      <c r="K38" s="3203"/>
      <c r="L38" s="3203"/>
      <c r="M38" s="355"/>
      <c r="N38" s="355"/>
      <c r="O38" s="355"/>
    </row>
    <row r="39" spans="2:15">
      <c r="B39" s="3203"/>
      <c r="C39" s="3203"/>
      <c r="D39" s="3203"/>
      <c r="E39" s="3203"/>
      <c r="F39" s="3203"/>
      <c r="G39" s="3203"/>
      <c r="H39" s="3203"/>
      <c r="I39" s="3203"/>
      <c r="J39" s="3203"/>
      <c r="K39" s="3203"/>
      <c r="L39" s="3203"/>
      <c r="M39" s="355"/>
      <c r="N39" s="355"/>
      <c r="O39" s="355"/>
    </row>
    <row r="40" spans="2:15">
      <c r="B40" s="3203"/>
      <c r="C40" s="3203"/>
      <c r="D40" s="3203"/>
      <c r="E40" s="3203"/>
      <c r="F40" s="3203"/>
      <c r="G40" s="3203"/>
      <c r="H40" s="3203"/>
      <c r="I40" s="3203"/>
      <c r="J40" s="3203"/>
      <c r="K40" s="3203"/>
      <c r="L40" s="3203"/>
      <c r="M40" s="355"/>
      <c r="N40" s="355"/>
      <c r="O40" s="355"/>
    </row>
    <row r="41" spans="2:15">
      <c r="B41" s="3203"/>
      <c r="C41" s="3203"/>
      <c r="D41" s="3203"/>
      <c r="E41" s="3203"/>
      <c r="F41" s="3203"/>
      <c r="G41" s="3203"/>
      <c r="H41" s="3203"/>
      <c r="I41" s="3203"/>
      <c r="J41" s="3203"/>
      <c r="K41" s="3203"/>
      <c r="L41" s="3203"/>
      <c r="M41" s="355"/>
      <c r="N41" s="355"/>
      <c r="O41" s="355"/>
    </row>
    <row r="42" spans="2:15">
      <c r="B42" s="3203"/>
      <c r="C42" s="3203"/>
      <c r="D42" s="3203"/>
      <c r="E42" s="3203"/>
      <c r="F42" s="3203"/>
      <c r="G42" s="3203"/>
      <c r="H42" s="3203"/>
      <c r="I42" s="3203"/>
      <c r="J42" s="3203"/>
      <c r="K42" s="3203"/>
      <c r="L42" s="3203"/>
      <c r="M42" s="355"/>
      <c r="N42" s="355"/>
      <c r="O42" s="355"/>
    </row>
    <row r="43" spans="2:15">
      <c r="B43" s="3203"/>
      <c r="C43" s="3203"/>
      <c r="D43" s="3203"/>
      <c r="E43" s="3203"/>
      <c r="F43" s="3203"/>
      <c r="G43" s="3203"/>
      <c r="H43" s="3203"/>
      <c r="I43" s="3203"/>
      <c r="J43" s="3203"/>
      <c r="K43" s="3203"/>
      <c r="L43" s="3203"/>
      <c r="M43" s="355"/>
      <c r="N43" s="355"/>
      <c r="O43" s="355"/>
    </row>
    <row r="44" spans="2:15">
      <c r="B44" s="3203"/>
      <c r="C44" s="3203"/>
      <c r="D44" s="3203"/>
      <c r="E44" s="3203"/>
      <c r="F44" s="3203"/>
      <c r="G44" s="3203"/>
      <c r="H44" s="3203"/>
      <c r="I44" s="3203"/>
      <c r="J44" s="3203"/>
      <c r="K44" s="3203"/>
      <c r="L44" s="3203"/>
      <c r="M44" s="355"/>
      <c r="N44" s="355"/>
      <c r="O44" s="355"/>
    </row>
    <row r="45" spans="2:15">
      <c r="B45" s="3203"/>
      <c r="C45" s="3203"/>
      <c r="D45" s="3203"/>
      <c r="E45" s="3203"/>
      <c r="F45" s="3203"/>
      <c r="G45" s="3203"/>
      <c r="H45" s="3203"/>
      <c r="I45" s="3203"/>
      <c r="J45" s="3203"/>
      <c r="K45" s="3203"/>
      <c r="L45" s="3203"/>
      <c r="M45" s="355"/>
      <c r="N45" s="355"/>
      <c r="O45" s="355"/>
    </row>
    <row r="46" spans="2:15">
      <c r="B46" s="3203"/>
      <c r="C46" s="3203"/>
      <c r="D46" s="3203"/>
      <c r="E46" s="3203"/>
      <c r="F46" s="3203"/>
      <c r="G46" s="3203"/>
      <c r="H46" s="3203"/>
      <c r="I46" s="3203"/>
      <c r="J46" s="3203"/>
      <c r="K46" s="3203"/>
      <c r="L46" s="3203"/>
      <c r="M46" s="355"/>
      <c r="N46" s="355"/>
      <c r="O46" s="355"/>
    </row>
    <row r="47" spans="2:15">
      <c r="B47" s="3203"/>
      <c r="C47" s="3203"/>
      <c r="D47" s="3203"/>
      <c r="E47" s="3203"/>
      <c r="F47" s="3203"/>
      <c r="G47" s="3203"/>
      <c r="H47" s="3203"/>
      <c r="I47" s="3203"/>
      <c r="J47" s="3203"/>
      <c r="K47" s="3203"/>
      <c r="L47" s="3203"/>
      <c r="M47" s="355"/>
      <c r="N47" s="355"/>
      <c r="O47" s="355"/>
    </row>
    <row r="48" spans="2:15">
      <c r="B48" s="3203"/>
      <c r="C48" s="3203"/>
      <c r="D48" s="3203"/>
      <c r="E48" s="3203"/>
      <c r="F48" s="3203"/>
      <c r="G48" s="3203"/>
      <c r="H48" s="3203"/>
      <c r="I48" s="3203"/>
      <c r="J48" s="3203"/>
      <c r="K48" s="3203"/>
      <c r="L48" s="3203"/>
      <c r="M48" s="355"/>
      <c r="N48" s="355"/>
      <c r="O48" s="355"/>
    </row>
    <row r="49" spans="2:15">
      <c r="B49" s="3203"/>
      <c r="C49" s="3203"/>
      <c r="D49" s="3203"/>
      <c r="E49" s="3203"/>
      <c r="F49" s="3203"/>
      <c r="G49" s="3203"/>
      <c r="H49" s="3203"/>
      <c r="I49" s="3203"/>
      <c r="J49" s="3203"/>
      <c r="K49" s="3203"/>
      <c r="L49" s="3203"/>
      <c r="M49" s="355"/>
      <c r="N49" s="355"/>
      <c r="O49" s="355"/>
    </row>
    <row r="50" spans="2:15">
      <c r="B50" s="3203"/>
      <c r="C50" s="3203"/>
      <c r="D50" s="3203"/>
      <c r="E50" s="3203"/>
      <c r="F50" s="3203"/>
      <c r="G50" s="3203"/>
      <c r="H50" s="3203"/>
      <c r="I50" s="3203"/>
      <c r="J50" s="3203"/>
      <c r="K50" s="3203"/>
      <c r="L50" s="3203"/>
      <c r="M50" s="355"/>
      <c r="N50" s="355"/>
      <c r="O50" s="355"/>
    </row>
    <row r="51" spans="2:15">
      <c r="B51" s="3203"/>
      <c r="C51" s="3203"/>
      <c r="D51" s="3203"/>
      <c r="E51" s="3203"/>
      <c r="F51" s="3203"/>
      <c r="G51" s="3203"/>
      <c r="H51" s="3203"/>
      <c r="I51" s="3203"/>
      <c r="J51" s="3203"/>
      <c r="K51" s="3203"/>
      <c r="L51" s="3203"/>
      <c r="M51" s="355"/>
      <c r="N51" s="355"/>
      <c r="O51" s="355"/>
    </row>
    <row r="52" spans="2:15">
      <c r="B52" s="3203"/>
      <c r="C52" s="3203"/>
      <c r="D52" s="3203"/>
      <c r="E52" s="3203"/>
      <c r="F52" s="3203"/>
      <c r="G52" s="3203"/>
      <c r="H52" s="3203"/>
      <c r="I52" s="3203"/>
      <c r="J52" s="3203"/>
      <c r="K52" s="3203"/>
      <c r="L52" s="3203"/>
      <c r="M52" s="355"/>
      <c r="N52" s="355"/>
      <c r="O52" s="355"/>
    </row>
    <row r="53" spans="2:15">
      <c r="B53" s="3203"/>
      <c r="C53" s="3203"/>
      <c r="D53" s="3203"/>
      <c r="E53" s="3203"/>
      <c r="F53" s="3203"/>
      <c r="G53" s="3203"/>
      <c r="H53" s="3203"/>
      <c r="I53" s="3203"/>
      <c r="J53" s="3203"/>
      <c r="K53" s="3203"/>
      <c r="L53" s="3203"/>
      <c r="M53" s="355"/>
      <c r="N53" s="355"/>
      <c r="O53" s="355"/>
    </row>
    <row r="54" spans="2:15">
      <c r="B54" s="3203"/>
      <c r="C54" s="3203"/>
      <c r="D54" s="3203"/>
      <c r="E54" s="3203"/>
      <c r="F54" s="3203"/>
      <c r="G54" s="3203"/>
      <c r="H54" s="3203"/>
      <c r="I54" s="3203"/>
      <c r="J54" s="3203"/>
      <c r="K54" s="3203"/>
      <c r="L54" s="3203"/>
      <c r="M54" s="355"/>
      <c r="N54" s="355"/>
      <c r="O54" s="355"/>
    </row>
    <row r="55" spans="2:15">
      <c r="B55" s="3203"/>
      <c r="C55" s="3203"/>
      <c r="D55" s="3203"/>
      <c r="E55" s="3203"/>
      <c r="F55" s="3203"/>
      <c r="G55" s="3203"/>
      <c r="H55" s="3203"/>
      <c r="I55" s="3203"/>
      <c r="J55" s="3203"/>
      <c r="K55" s="3203"/>
      <c r="L55" s="3203"/>
      <c r="M55" s="355"/>
      <c r="N55" s="355"/>
      <c r="O55" s="355"/>
    </row>
    <row r="56" spans="2:15">
      <c r="B56" s="3203"/>
      <c r="C56" s="3203"/>
      <c r="D56" s="3203"/>
      <c r="E56" s="3203"/>
      <c r="F56" s="3203"/>
      <c r="G56" s="3203"/>
      <c r="H56" s="3203"/>
      <c r="I56" s="3203"/>
      <c r="J56" s="3203"/>
      <c r="K56" s="3203"/>
      <c r="L56" s="3203"/>
      <c r="M56" s="355"/>
      <c r="N56" s="355"/>
      <c r="O56" s="355"/>
    </row>
    <row r="57" spans="2:15">
      <c r="B57" s="3203"/>
      <c r="C57" s="3203"/>
      <c r="D57" s="3203"/>
      <c r="E57" s="3203"/>
      <c r="F57" s="3203"/>
      <c r="G57" s="3203"/>
      <c r="H57" s="3203"/>
      <c r="I57" s="3203"/>
      <c r="J57" s="3203"/>
      <c r="K57" s="3203"/>
      <c r="L57" s="3203"/>
      <c r="M57" s="355"/>
      <c r="N57" s="355"/>
      <c r="O57" s="355"/>
    </row>
    <row r="58" spans="2:15">
      <c r="B58" s="3203"/>
      <c r="C58" s="3203"/>
      <c r="D58" s="3203"/>
      <c r="E58" s="3203"/>
      <c r="F58" s="3203"/>
      <c r="G58" s="3203"/>
      <c r="H58" s="3203"/>
      <c r="I58" s="3203"/>
      <c r="J58" s="3203"/>
      <c r="K58" s="3203"/>
      <c r="L58" s="3203"/>
      <c r="M58" s="355"/>
      <c r="N58" s="355"/>
      <c r="O58" s="355"/>
    </row>
    <row r="59" spans="2:15">
      <c r="B59" s="3203"/>
      <c r="C59" s="3203"/>
      <c r="D59" s="3203"/>
      <c r="E59" s="3203"/>
      <c r="F59" s="3203"/>
      <c r="G59" s="3203"/>
      <c r="H59" s="3203"/>
      <c r="I59" s="3203"/>
      <c r="J59" s="3203"/>
      <c r="K59" s="3203"/>
      <c r="L59" s="3203"/>
      <c r="M59" s="355"/>
      <c r="N59" s="355"/>
      <c r="O59" s="355"/>
    </row>
    <row r="60" spans="2:15">
      <c r="B60" s="3203"/>
      <c r="C60" s="3203"/>
      <c r="D60" s="3203"/>
      <c r="E60" s="3203"/>
      <c r="F60" s="3203"/>
      <c r="G60" s="3203"/>
      <c r="H60" s="3203"/>
      <c r="I60" s="3203"/>
      <c r="J60" s="3203"/>
      <c r="K60" s="3203"/>
      <c r="L60" s="3203"/>
      <c r="M60" s="355"/>
      <c r="N60" s="355"/>
      <c r="O60" s="355"/>
    </row>
    <row r="61" spans="2:15">
      <c r="B61" s="3203"/>
      <c r="C61" s="3203"/>
      <c r="D61" s="3203"/>
      <c r="E61" s="3203"/>
      <c r="F61" s="3203"/>
      <c r="G61" s="3203"/>
      <c r="H61" s="3203"/>
      <c r="I61" s="3203"/>
      <c r="J61" s="3203"/>
      <c r="K61" s="3203"/>
      <c r="L61" s="3203"/>
      <c r="M61" s="355"/>
      <c r="N61" s="355"/>
      <c r="O61" s="355"/>
    </row>
    <row r="62" spans="2:15">
      <c r="B62" s="3203"/>
      <c r="C62" s="3203"/>
      <c r="D62" s="3203"/>
      <c r="E62" s="3203"/>
      <c r="F62" s="3203"/>
      <c r="G62" s="3203"/>
      <c r="H62" s="3203"/>
      <c r="I62" s="3203"/>
      <c r="J62" s="3203"/>
      <c r="K62" s="3203"/>
      <c r="L62" s="3203"/>
      <c r="M62" s="355"/>
      <c r="N62" s="355"/>
      <c r="O62" s="355"/>
    </row>
    <row r="63" spans="2:15">
      <c r="B63" s="3203"/>
      <c r="C63" s="3203"/>
      <c r="D63" s="3203"/>
      <c r="E63" s="3203"/>
      <c r="F63" s="3203"/>
      <c r="G63" s="3203"/>
      <c r="H63" s="3203"/>
      <c r="I63" s="3203"/>
      <c r="J63" s="3203"/>
      <c r="K63" s="3203"/>
      <c r="L63" s="3203"/>
      <c r="M63" s="355"/>
      <c r="N63" s="355"/>
      <c r="O63" s="355"/>
    </row>
    <row r="64" spans="2:15">
      <c r="B64" s="3203"/>
      <c r="C64" s="3203"/>
      <c r="D64" s="3203"/>
      <c r="E64" s="3203"/>
      <c r="F64" s="3203"/>
      <c r="G64" s="3203"/>
      <c r="H64" s="3203"/>
      <c r="I64" s="3203"/>
      <c r="J64" s="3203"/>
      <c r="K64" s="3203"/>
      <c r="L64" s="3203"/>
      <c r="M64" s="355"/>
      <c r="N64" s="355"/>
      <c r="O64" s="355"/>
    </row>
    <row r="65" spans="2:15">
      <c r="B65" s="3203"/>
      <c r="C65" s="3203"/>
      <c r="D65" s="3203"/>
      <c r="E65" s="3203"/>
      <c r="F65" s="3203"/>
      <c r="G65" s="3203"/>
      <c r="H65" s="3203"/>
      <c r="I65" s="3203"/>
      <c r="J65" s="3203"/>
      <c r="K65" s="3203"/>
      <c r="L65" s="3203"/>
      <c r="M65" s="355"/>
      <c r="N65" s="355"/>
      <c r="O65" s="355"/>
    </row>
    <row r="66" spans="2:15">
      <c r="B66" s="3203"/>
      <c r="C66" s="3203"/>
      <c r="D66" s="3203"/>
      <c r="E66" s="3203"/>
      <c r="F66" s="3203"/>
      <c r="G66" s="3203"/>
      <c r="H66" s="3203"/>
      <c r="I66" s="3203"/>
      <c r="J66" s="3203"/>
      <c r="K66" s="3203"/>
      <c r="L66" s="3203"/>
      <c r="M66" s="355"/>
      <c r="N66" s="355"/>
      <c r="O66" s="355"/>
    </row>
    <row r="67" spans="2:15">
      <c r="B67" s="3203"/>
      <c r="C67" s="3203"/>
      <c r="D67" s="3203"/>
      <c r="E67" s="3203"/>
      <c r="F67" s="3203"/>
      <c r="G67" s="3203"/>
      <c r="H67" s="3203"/>
      <c r="I67" s="3203"/>
      <c r="J67" s="3203"/>
      <c r="K67" s="3203"/>
      <c r="L67" s="3203"/>
      <c r="M67" s="355"/>
      <c r="N67" s="355"/>
      <c r="O67" s="355"/>
    </row>
    <row r="68" spans="2:15">
      <c r="B68" s="3203"/>
      <c r="C68" s="3203"/>
      <c r="D68" s="3203"/>
      <c r="E68" s="3203"/>
      <c r="F68" s="3203"/>
      <c r="G68" s="3203"/>
      <c r="H68" s="3203"/>
      <c r="I68" s="3203"/>
      <c r="J68" s="3203"/>
      <c r="K68" s="3203"/>
      <c r="L68" s="3203"/>
      <c r="M68" s="355"/>
      <c r="N68" s="355"/>
      <c r="O68" s="355"/>
    </row>
    <row r="69" spans="2:15">
      <c r="B69" s="3203"/>
      <c r="C69" s="3203"/>
      <c r="D69" s="3203"/>
      <c r="E69" s="3203"/>
      <c r="F69" s="3203"/>
      <c r="G69" s="3203"/>
      <c r="H69" s="3203"/>
      <c r="I69" s="3203"/>
      <c r="J69" s="3203"/>
      <c r="K69" s="3203"/>
      <c r="L69" s="3203"/>
      <c r="M69" s="355"/>
      <c r="N69" s="355"/>
      <c r="O69" s="355"/>
    </row>
    <row r="70" spans="2:15">
      <c r="B70" s="3203"/>
      <c r="C70" s="3203"/>
      <c r="D70" s="3203"/>
      <c r="E70" s="3203"/>
      <c r="F70" s="3203"/>
      <c r="G70" s="3203"/>
      <c r="H70" s="3203"/>
      <c r="I70" s="3203"/>
      <c r="J70" s="3203"/>
      <c r="K70" s="3203"/>
      <c r="L70" s="3203"/>
      <c r="M70" s="355"/>
      <c r="N70" s="355"/>
      <c r="O70" s="355"/>
    </row>
    <row r="71" spans="2:15">
      <c r="B71" s="3203"/>
      <c r="C71" s="3203"/>
      <c r="D71" s="3203"/>
      <c r="E71" s="3203"/>
      <c r="F71" s="3203"/>
      <c r="G71" s="3203"/>
      <c r="H71" s="3203"/>
      <c r="I71" s="3203"/>
      <c r="J71" s="3203"/>
      <c r="K71" s="3203"/>
      <c r="L71" s="3203"/>
      <c r="M71" s="355"/>
      <c r="N71" s="355"/>
      <c r="O71" s="355"/>
    </row>
    <row r="72" spans="2:15">
      <c r="B72" s="3203"/>
      <c r="C72" s="3203"/>
      <c r="D72" s="3203"/>
      <c r="E72" s="3203"/>
      <c r="F72" s="3203"/>
      <c r="G72" s="3203"/>
      <c r="H72" s="3203"/>
      <c r="I72" s="3203"/>
      <c r="J72" s="3203"/>
      <c r="K72" s="3203"/>
      <c r="L72" s="3203"/>
      <c r="M72" s="355"/>
      <c r="N72" s="355"/>
      <c r="O72" s="355"/>
    </row>
    <row r="73" spans="2:15">
      <c r="B73" s="3203"/>
      <c r="C73" s="3203"/>
      <c r="D73" s="3203"/>
      <c r="E73" s="3203"/>
      <c r="F73" s="3203"/>
      <c r="G73" s="3203"/>
      <c r="H73" s="3203"/>
      <c r="I73" s="3203"/>
      <c r="J73" s="3203"/>
      <c r="K73" s="3203"/>
      <c r="L73" s="3203"/>
      <c r="M73" s="355"/>
      <c r="N73" s="355"/>
      <c r="O73" s="355"/>
    </row>
    <row r="74" spans="2:15">
      <c r="B74" s="3203"/>
      <c r="C74" s="3203"/>
      <c r="D74" s="3203"/>
      <c r="E74" s="3203"/>
      <c r="F74" s="3203"/>
      <c r="G74" s="3203"/>
      <c r="H74" s="3203"/>
      <c r="I74" s="3203"/>
      <c r="J74" s="3203"/>
      <c r="K74" s="3203"/>
      <c r="L74" s="3203"/>
      <c r="M74" s="355"/>
      <c r="N74" s="355"/>
      <c r="O74" s="355"/>
    </row>
    <row r="75" spans="2:15">
      <c r="B75" s="3203"/>
      <c r="C75" s="3203"/>
      <c r="D75" s="3203"/>
      <c r="E75" s="3203"/>
      <c r="F75" s="3203"/>
      <c r="G75" s="3203"/>
      <c r="H75" s="3203"/>
      <c r="I75" s="3203"/>
      <c r="J75" s="3203"/>
      <c r="K75" s="3203"/>
      <c r="L75" s="3203"/>
      <c r="M75" s="355"/>
      <c r="N75" s="355"/>
      <c r="O75" s="355"/>
    </row>
    <row r="76" spans="2:15">
      <c r="B76" s="3203"/>
      <c r="C76" s="3203"/>
      <c r="D76" s="3203"/>
      <c r="E76" s="3203"/>
      <c r="F76" s="3203"/>
      <c r="G76" s="3203"/>
      <c r="H76" s="3203"/>
      <c r="I76" s="3203"/>
      <c r="J76" s="3203"/>
      <c r="K76" s="3203"/>
      <c r="L76" s="3203"/>
      <c r="M76" s="355"/>
      <c r="N76" s="355"/>
      <c r="O76" s="355"/>
    </row>
    <row r="77" spans="2:15">
      <c r="B77" s="3203"/>
      <c r="C77" s="3203"/>
      <c r="D77" s="3203"/>
      <c r="E77" s="3203"/>
      <c r="F77" s="3203"/>
      <c r="G77" s="3203"/>
      <c r="H77" s="3203"/>
      <c r="I77" s="3203"/>
      <c r="J77" s="3203"/>
      <c r="K77" s="3203"/>
      <c r="L77" s="3203"/>
      <c r="M77" s="355"/>
      <c r="N77" s="355"/>
      <c r="O77" s="355"/>
    </row>
    <row r="78" spans="2:15">
      <c r="B78" s="3203"/>
      <c r="C78" s="3203"/>
      <c r="D78" s="3203"/>
      <c r="E78" s="3203"/>
      <c r="F78" s="3203"/>
      <c r="G78" s="3203"/>
      <c r="H78" s="3203"/>
      <c r="I78" s="3203"/>
      <c r="J78" s="3203"/>
      <c r="K78" s="3203"/>
      <c r="L78" s="3203"/>
      <c r="M78" s="355"/>
      <c r="N78" s="355"/>
      <c r="O78" s="355"/>
    </row>
    <row r="79" spans="2:15">
      <c r="B79" s="3203"/>
      <c r="C79" s="3203"/>
      <c r="D79" s="3203"/>
      <c r="E79" s="3203"/>
      <c r="F79" s="3203"/>
      <c r="G79" s="3203"/>
      <c r="H79" s="3203"/>
      <c r="I79" s="3203"/>
      <c r="J79" s="3203"/>
      <c r="K79" s="3203"/>
      <c r="L79" s="3203"/>
      <c r="M79" s="355"/>
      <c r="N79" s="355"/>
      <c r="O79" s="355"/>
    </row>
    <row r="80" spans="2:15">
      <c r="B80" s="528"/>
      <c r="C80" s="528"/>
      <c r="D80" s="528"/>
      <c r="E80" s="528"/>
      <c r="F80" s="528"/>
      <c r="G80" s="528"/>
      <c r="H80" s="528"/>
      <c r="I80" s="528"/>
      <c r="J80" s="528"/>
      <c r="K80" s="528"/>
      <c r="L80" s="528"/>
      <c r="M80" s="355"/>
      <c r="N80" s="355"/>
      <c r="O80" s="355"/>
    </row>
    <row r="81" spans="2:15">
      <c r="B81" s="528"/>
      <c r="C81" s="528"/>
      <c r="D81" s="528"/>
      <c r="E81" s="528"/>
      <c r="F81" s="528"/>
      <c r="G81" s="528"/>
      <c r="H81" s="528"/>
      <c r="I81" s="528"/>
      <c r="J81" s="528"/>
      <c r="K81" s="528"/>
      <c r="L81" s="528"/>
      <c r="M81" s="355"/>
      <c r="N81" s="355"/>
      <c r="O81" s="355"/>
    </row>
    <row r="82" spans="2:15">
      <c r="B82" s="528"/>
      <c r="C82" s="528"/>
      <c r="D82" s="528"/>
      <c r="E82" s="528"/>
      <c r="F82" s="528"/>
      <c r="G82" s="528"/>
      <c r="H82" s="528"/>
      <c r="I82" s="528"/>
      <c r="J82" s="528"/>
      <c r="K82" s="528"/>
      <c r="L82" s="528"/>
      <c r="M82" s="355"/>
      <c r="N82" s="355"/>
      <c r="O82" s="355"/>
    </row>
    <row r="83" spans="2:15">
      <c r="B83" s="528"/>
      <c r="C83" s="528"/>
      <c r="D83" s="528"/>
      <c r="E83" s="528"/>
      <c r="F83" s="528"/>
      <c r="G83" s="528"/>
      <c r="H83" s="528"/>
      <c r="I83" s="528"/>
      <c r="J83" s="528"/>
      <c r="K83" s="528"/>
      <c r="L83" s="528"/>
      <c r="M83" s="355"/>
      <c r="N83" s="355"/>
      <c r="O83" s="355"/>
    </row>
    <row r="84" spans="2:15">
      <c r="B84" s="528"/>
      <c r="C84" s="528"/>
      <c r="D84" s="528"/>
      <c r="E84" s="528"/>
      <c r="F84" s="528"/>
      <c r="G84" s="528"/>
      <c r="H84" s="528"/>
      <c r="I84" s="528"/>
      <c r="J84" s="528"/>
      <c r="K84" s="528"/>
      <c r="L84" s="528"/>
      <c r="M84" s="355"/>
      <c r="N84" s="355"/>
      <c r="O84" s="355"/>
    </row>
    <row r="85" spans="2:15">
      <c r="B85" s="528"/>
      <c r="C85" s="528"/>
      <c r="D85" s="528"/>
      <c r="E85" s="528"/>
      <c r="F85" s="528"/>
      <c r="G85" s="528"/>
      <c r="H85" s="528"/>
      <c r="I85" s="528"/>
      <c r="J85" s="528"/>
      <c r="K85" s="528"/>
      <c r="L85" s="528"/>
      <c r="M85" s="355"/>
      <c r="N85" s="355"/>
      <c r="O85" s="355"/>
    </row>
    <row r="86" spans="2:15">
      <c r="B86" s="528"/>
      <c r="C86" s="528"/>
      <c r="D86" s="528"/>
      <c r="E86" s="528"/>
      <c r="F86" s="528"/>
      <c r="G86" s="528"/>
      <c r="H86" s="528"/>
      <c r="I86" s="528"/>
      <c r="J86" s="528"/>
      <c r="K86" s="528"/>
      <c r="L86" s="528"/>
      <c r="M86" s="355"/>
      <c r="N86" s="355"/>
      <c r="O86" s="355"/>
    </row>
    <row r="87" spans="2:15">
      <c r="B87" s="528"/>
      <c r="C87" s="528"/>
      <c r="D87" s="528"/>
      <c r="E87" s="528"/>
      <c r="F87" s="528"/>
      <c r="G87" s="528"/>
      <c r="H87" s="528"/>
      <c r="I87" s="528"/>
      <c r="J87" s="528"/>
      <c r="K87" s="528"/>
      <c r="L87" s="528"/>
      <c r="M87" s="355"/>
      <c r="N87" s="355"/>
      <c r="O87" s="355"/>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19" width="5.75" style="414" customWidth="1"/>
    <col min="20" max="20" width="6.5" style="414" customWidth="1"/>
    <col min="21" max="21" width="1.5" style="414" customWidth="1"/>
    <col min="22" max="24" width="8" style="414"/>
    <col min="25" max="25" width="17.25" style="414" bestFit="1" customWidth="1"/>
    <col min="26" max="16384" width="8" style="414"/>
  </cols>
  <sheetData>
    <row r="1" spans="1:22" ht="21" customHeight="1">
      <c r="A1" s="1506" t="s">
        <v>1192</v>
      </c>
      <c r="B1" s="86"/>
      <c r="C1" s="86"/>
      <c r="D1" s="86"/>
      <c r="E1" s="86"/>
      <c r="F1" s="86"/>
      <c r="G1" s="86"/>
      <c r="H1" s="86"/>
      <c r="I1" s="86"/>
      <c r="J1" s="86"/>
      <c r="K1" s="86"/>
      <c r="L1" s="86"/>
      <c r="M1" s="87"/>
      <c r="N1" s="87"/>
      <c r="O1" s="87"/>
      <c r="P1" s="87"/>
      <c r="Q1" s="87"/>
      <c r="R1" s="87"/>
      <c r="S1" s="87"/>
      <c r="T1" s="87"/>
      <c r="U1" s="87"/>
    </row>
    <row r="2" spans="1:22" ht="21" customHeight="1">
      <c r="A2" s="1506"/>
      <c r="B2" s="88"/>
      <c r="C2" s="88"/>
      <c r="D2" s="88"/>
      <c r="E2" s="88"/>
      <c r="F2" s="88"/>
      <c r="G2" s="88"/>
      <c r="H2" s="88"/>
      <c r="I2" s="88"/>
      <c r="J2" s="88"/>
      <c r="K2" s="3313" t="s">
        <v>466</v>
      </c>
      <c r="L2" s="3314"/>
      <c r="M2" s="3313" t="s">
        <v>467</v>
      </c>
      <c r="N2" s="3314"/>
      <c r="O2" s="3314"/>
      <c r="P2" s="3314"/>
      <c r="Q2" s="3293" t="s">
        <v>551</v>
      </c>
      <c r="R2" s="3296"/>
      <c r="S2" s="3293" t="s">
        <v>468</v>
      </c>
      <c r="T2" s="3295"/>
      <c r="U2" s="90"/>
      <c r="V2" s="415"/>
    </row>
    <row r="3" spans="1:22" ht="45" customHeight="1">
      <c r="A3" s="1506"/>
      <c r="B3" s="2"/>
      <c r="C3" s="91"/>
      <c r="D3" s="2"/>
      <c r="E3" s="2"/>
      <c r="F3" s="87"/>
      <c r="G3" s="91"/>
      <c r="H3" s="90"/>
      <c r="I3" s="90"/>
      <c r="J3" s="92"/>
      <c r="K3" s="3313"/>
      <c r="L3" s="3315"/>
      <c r="M3" s="3315"/>
      <c r="N3" s="3315"/>
      <c r="O3" s="3315"/>
      <c r="P3" s="3315"/>
      <c r="Q3" s="3293"/>
      <c r="R3" s="3295"/>
      <c r="S3" s="3293"/>
      <c r="T3" s="3295"/>
      <c r="U3" s="92"/>
      <c r="V3" s="416"/>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17" t="s">
        <v>555</v>
      </c>
      <c r="N7" s="3317"/>
      <c r="O7" s="2"/>
      <c r="P7" s="90" t="s">
        <v>547</v>
      </c>
      <c r="Q7" s="2"/>
      <c r="R7" s="98" t="s">
        <v>548</v>
      </c>
      <c r="S7" s="2"/>
      <c r="T7" s="2" t="s">
        <v>104</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469</v>
      </c>
      <c r="M9" s="87"/>
      <c r="N9" s="99" t="s">
        <v>470</v>
      </c>
      <c r="O9" s="3300" t="str">
        <f>" " &amp; 入力シート!D22</f>
        <v xml:space="preserve"> </v>
      </c>
      <c r="P9" s="3300"/>
      <c r="Q9" s="3300"/>
      <c r="R9" s="3300"/>
      <c r="S9" s="3300"/>
      <c r="T9" s="3300"/>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471</v>
      </c>
      <c r="O11" s="3300" t="str">
        <f>" " &amp; 入力シート!D23</f>
        <v xml:space="preserve"> </v>
      </c>
      <c r="P11" s="3300"/>
      <c r="Q11" s="3300"/>
      <c r="R11" s="3300"/>
      <c r="S11" s="3300"/>
      <c r="T11" s="3300"/>
      <c r="U11" s="97"/>
    </row>
    <row r="12" spans="1:22" ht="17.25" customHeight="1">
      <c r="B12" s="96"/>
      <c r="C12" s="2"/>
      <c r="D12" s="2"/>
      <c r="E12" s="2"/>
      <c r="F12" s="2"/>
      <c r="G12" s="2"/>
      <c r="H12" s="2"/>
      <c r="I12" s="2"/>
      <c r="J12" s="2"/>
      <c r="K12" s="2"/>
      <c r="L12" s="2"/>
      <c r="M12" s="2"/>
      <c r="N12" s="2"/>
      <c r="O12" s="3318" t="str">
        <f>"     " &amp; 入力シート!D24</f>
        <v xml:space="preserve">     </v>
      </c>
      <c r="P12" s="3318"/>
      <c r="Q12" s="3318"/>
      <c r="R12" s="3318"/>
      <c r="S12" s="3318"/>
      <c r="T12" s="201" t="s">
        <v>103</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97" t="s">
        <v>472</v>
      </c>
      <c r="C14" s="3298"/>
      <c r="D14" s="3298"/>
      <c r="E14" s="3298"/>
      <c r="F14" s="3298"/>
      <c r="G14" s="3298"/>
      <c r="H14" s="3298"/>
      <c r="I14" s="3298"/>
      <c r="J14" s="3298"/>
      <c r="K14" s="3298"/>
      <c r="L14" s="3298"/>
      <c r="M14" s="3298"/>
      <c r="N14" s="3298"/>
      <c r="O14" s="3298"/>
      <c r="P14" s="3298"/>
      <c r="Q14" s="3298"/>
      <c r="R14" s="3298"/>
      <c r="S14" s="3298"/>
      <c r="T14" s="3298"/>
      <c r="U14" s="3299"/>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75" t="s">
        <v>544</v>
      </c>
      <c r="D16" s="3276"/>
      <c r="E16" s="3276"/>
      <c r="F16" s="3276"/>
      <c r="G16" s="3277"/>
      <c r="H16" s="3301" t="str">
        <f>" "&amp;入力シート!$D$5&amp;" "&amp;入力シート!$D$8</f>
        <v xml:space="preserve">  </v>
      </c>
      <c r="I16" s="3302"/>
      <c r="J16" s="3302"/>
      <c r="K16" s="3302"/>
      <c r="L16" s="3303"/>
      <c r="M16" s="3293" t="s">
        <v>473</v>
      </c>
      <c r="N16" s="3294"/>
      <c r="O16" s="3295"/>
      <c r="P16" s="3316" t="str">
        <f>"" &amp; 入力シート!D6</f>
        <v/>
      </c>
      <c r="Q16" s="3316"/>
      <c r="R16" s="3316"/>
      <c r="S16" s="3316"/>
      <c r="T16" s="3316"/>
      <c r="U16" s="106"/>
    </row>
    <row r="17" spans="2:25" ht="42" customHeight="1">
      <c r="B17" s="104"/>
      <c r="C17" s="3275" t="s">
        <v>545</v>
      </c>
      <c r="D17" s="3276"/>
      <c r="E17" s="3276"/>
      <c r="F17" s="3276"/>
      <c r="G17" s="3277"/>
      <c r="H17" s="3301" t="str">
        <f>+" "&amp;入力シート!$D$4&amp;入力シート!$E$4&amp;入力シート!$G$4&amp;入力シート!$I$4&amp;入力シート!$K$4&amp;入力シート!$O$4</f>
        <v xml:space="preserve"> 平成年度起工第号</v>
      </c>
      <c r="I17" s="3302"/>
      <c r="J17" s="3302"/>
      <c r="K17" s="3302"/>
      <c r="L17" s="3303"/>
      <c r="M17" s="3293" t="s">
        <v>474</v>
      </c>
      <c r="N17" s="3294"/>
      <c r="O17" s="3295"/>
      <c r="P17" s="3278" t="str">
        <f>"" &amp; 入力シート!D7</f>
        <v/>
      </c>
      <c r="Q17" s="3278"/>
      <c r="R17" s="3278"/>
      <c r="S17" s="3278"/>
      <c r="T17" s="3278"/>
      <c r="U17" s="107"/>
    </row>
    <row r="18" spans="2:25" ht="21" customHeight="1">
      <c r="B18" s="108"/>
      <c r="C18" s="3268" t="s">
        <v>546</v>
      </c>
      <c r="D18" s="3271"/>
      <c r="E18" s="3271"/>
      <c r="F18" s="3271"/>
      <c r="G18" s="3272"/>
      <c r="H18" s="3285">
        <f>入力シート!D16</f>
        <v>0</v>
      </c>
      <c r="I18" s="3286"/>
      <c r="J18" s="3286"/>
      <c r="K18" s="3286"/>
      <c r="L18" s="3286"/>
      <c r="M18" s="3286"/>
      <c r="N18" s="3286"/>
      <c r="O18" s="3289" t="str">
        <f>IF(H19&gt;0,H19+1-H18,"")</f>
        <v/>
      </c>
      <c r="P18" s="3283" t="s">
        <v>553</v>
      </c>
      <c r="Q18" s="3319"/>
      <c r="R18" s="3283"/>
      <c r="S18" s="3283"/>
      <c r="T18" s="109"/>
      <c r="U18" s="97"/>
      <c r="Y18" s="1031">
        <f>入力シート!$D$17</f>
        <v>0</v>
      </c>
    </row>
    <row r="19" spans="2:25" ht="21" customHeight="1">
      <c r="B19" s="110"/>
      <c r="C19" s="3273"/>
      <c r="D19" s="3273"/>
      <c r="E19" s="3273"/>
      <c r="F19" s="3273"/>
      <c r="G19" s="3274"/>
      <c r="H19" s="3287"/>
      <c r="I19" s="3288"/>
      <c r="J19" s="3288"/>
      <c r="K19" s="3288"/>
      <c r="L19" s="3288"/>
      <c r="M19" s="3288"/>
      <c r="N19" s="3288"/>
      <c r="O19" s="3290"/>
      <c r="P19" s="3284"/>
      <c r="Q19" s="3320"/>
      <c r="R19" s="3284"/>
      <c r="S19" s="3284"/>
      <c r="T19" s="2"/>
      <c r="U19" s="111"/>
      <c r="Y19" s="1031">
        <f>入力シート!$D$19</f>
        <v>0</v>
      </c>
    </row>
    <row r="20" spans="2:25" ht="21" customHeight="1">
      <c r="B20" s="112"/>
      <c r="C20" s="3268" t="s">
        <v>550</v>
      </c>
      <c r="D20" s="3269"/>
      <c r="E20" s="3269"/>
      <c r="F20" s="3269"/>
      <c r="G20" s="3270"/>
      <c r="H20" s="3279" t="s">
        <v>475</v>
      </c>
      <c r="I20" s="3271"/>
      <c r="J20" s="3271"/>
      <c r="K20" s="3271"/>
      <c r="L20" s="3271"/>
      <c r="M20" s="3271"/>
      <c r="N20" s="3271"/>
      <c r="O20" s="3271"/>
      <c r="P20" s="3271"/>
      <c r="Q20" s="3271"/>
      <c r="R20" s="3271"/>
      <c r="S20" s="3271"/>
      <c r="T20" s="3271"/>
      <c r="U20" s="3280"/>
      <c r="Y20" s="1031">
        <f>入力シート!$D$21</f>
        <v>0</v>
      </c>
    </row>
    <row r="21" spans="2:25" ht="21" customHeight="1">
      <c r="B21" s="113"/>
      <c r="C21" s="92" t="s">
        <v>547</v>
      </c>
      <c r="D21" s="92"/>
      <c r="E21" s="92" t="s">
        <v>548</v>
      </c>
      <c r="F21" s="92"/>
      <c r="G21" s="114" t="s">
        <v>549</v>
      </c>
      <c r="H21" s="3281"/>
      <c r="I21" s="3273"/>
      <c r="J21" s="3273"/>
      <c r="K21" s="3273"/>
      <c r="L21" s="3273"/>
      <c r="M21" s="3273"/>
      <c r="N21" s="3273"/>
      <c r="O21" s="3273"/>
      <c r="P21" s="3273"/>
      <c r="Q21" s="3273"/>
      <c r="R21" s="3273"/>
      <c r="S21" s="3273"/>
      <c r="T21" s="3273"/>
      <c r="U21" s="3282"/>
    </row>
    <row r="22" spans="2:25" ht="42.75" customHeight="1">
      <c r="B22" s="104"/>
      <c r="C22" s="105"/>
      <c r="D22" s="105" t="s">
        <v>552</v>
      </c>
      <c r="E22" s="105"/>
      <c r="F22" s="105" t="s">
        <v>552</v>
      </c>
      <c r="G22" s="89"/>
      <c r="H22" s="3291"/>
      <c r="I22" s="3292"/>
      <c r="J22" s="3292"/>
      <c r="K22" s="3292"/>
      <c r="L22" s="3292"/>
      <c r="M22" s="3292"/>
      <c r="N22" s="3292"/>
      <c r="O22" s="3292"/>
      <c r="P22" s="3292"/>
      <c r="Q22" s="3292"/>
      <c r="R22" s="3292"/>
      <c r="S22" s="3292"/>
      <c r="T22" s="3292"/>
      <c r="U22" s="115"/>
    </row>
    <row r="23" spans="2:25" ht="42" customHeight="1">
      <c r="B23" s="104"/>
      <c r="C23" s="105"/>
      <c r="D23" s="105" t="s">
        <v>552</v>
      </c>
      <c r="E23" s="105"/>
      <c r="F23" s="105" t="s">
        <v>552</v>
      </c>
      <c r="G23" s="89"/>
      <c r="H23" s="3263"/>
      <c r="I23" s="3267"/>
      <c r="J23" s="3267"/>
      <c r="K23" s="3267"/>
      <c r="L23" s="3267"/>
      <c r="M23" s="3267"/>
      <c r="N23" s="3267"/>
      <c r="O23" s="3267"/>
      <c r="P23" s="3267"/>
      <c r="Q23" s="3267"/>
      <c r="R23" s="3267"/>
      <c r="S23" s="3267"/>
      <c r="T23" s="3267"/>
      <c r="U23" s="107"/>
    </row>
    <row r="24" spans="2:25" ht="42" customHeight="1">
      <c r="B24" s="104"/>
      <c r="C24" s="105"/>
      <c r="D24" s="105" t="s">
        <v>552</v>
      </c>
      <c r="E24" s="105"/>
      <c r="F24" s="105" t="s">
        <v>552</v>
      </c>
      <c r="G24" s="89"/>
      <c r="H24" s="3263"/>
      <c r="I24" s="3267"/>
      <c r="J24" s="3267"/>
      <c r="K24" s="3267"/>
      <c r="L24" s="3267"/>
      <c r="M24" s="3267"/>
      <c r="N24" s="3267"/>
      <c r="O24" s="3267"/>
      <c r="P24" s="3267"/>
      <c r="Q24" s="3267"/>
      <c r="R24" s="3267"/>
      <c r="S24" s="3267"/>
      <c r="T24" s="3267"/>
      <c r="U24" s="107"/>
    </row>
    <row r="25" spans="2:25" ht="42" customHeight="1">
      <c r="B25" s="104"/>
      <c r="C25" s="105"/>
      <c r="D25" s="105" t="s">
        <v>552</v>
      </c>
      <c r="E25" s="105"/>
      <c r="F25" s="105" t="s">
        <v>552</v>
      </c>
      <c r="G25" s="89"/>
      <c r="H25" s="3263"/>
      <c r="I25" s="3267"/>
      <c r="J25" s="3267"/>
      <c r="K25" s="3267"/>
      <c r="L25" s="3267"/>
      <c r="M25" s="3267"/>
      <c r="N25" s="3267"/>
      <c r="O25" s="3267"/>
      <c r="P25" s="3267"/>
      <c r="Q25" s="3267"/>
      <c r="R25" s="3267"/>
      <c r="S25" s="3267"/>
      <c r="T25" s="3267"/>
      <c r="U25" s="107"/>
    </row>
    <row r="26" spans="2:25" ht="42" customHeight="1">
      <c r="B26" s="104"/>
      <c r="C26" s="105"/>
      <c r="D26" s="105" t="s">
        <v>552</v>
      </c>
      <c r="E26" s="105"/>
      <c r="F26" s="105" t="s">
        <v>552</v>
      </c>
      <c r="G26" s="89"/>
      <c r="H26" s="3263"/>
      <c r="I26" s="3267"/>
      <c r="J26" s="3267"/>
      <c r="K26" s="3267"/>
      <c r="L26" s="3267"/>
      <c r="M26" s="3267"/>
      <c r="N26" s="3267"/>
      <c r="O26" s="3267"/>
      <c r="P26" s="3267"/>
      <c r="Q26" s="3267"/>
      <c r="R26" s="3267"/>
      <c r="S26" s="3267"/>
      <c r="T26" s="3267"/>
      <c r="U26" s="107"/>
    </row>
    <row r="27" spans="2:25" ht="42" customHeight="1">
      <c r="B27" s="104"/>
      <c r="C27" s="105"/>
      <c r="D27" s="105" t="s">
        <v>552</v>
      </c>
      <c r="E27" s="105"/>
      <c r="F27" s="105" t="s">
        <v>552</v>
      </c>
      <c r="G27" s="89"/>
      <c r="H27" s="3263"/>
      <c r="I27" s="3264"/>
      <c r="J27" s="3264"/>
      <c r="K27" s="3264"/>
      <c r="L27" s="3264"/>
      <c r="M27" s="3264"/>
      <c r="N27" s="3264"/>
      <c r="O27" s="3264"/>
      <c r="P27" s="3264"/>
      <c r="Q27" s="3264"/>
      <c r="R27" s="3264"/>
      <c r="S27" s="3264"/>
      <c r="T27" s="3264"/>
      <c r="U27" s="107"/>
    </row>
    <row r="28" spans="2:25" ht="42" customHeight="1">
      <c r="B28" s="104"/>
      <c r="C28" s="105"/>
      <c r="D28" s="105" t="s">
        <v>552</v>
      </c>
      <c r="E28" s="105"/>
      <c r="F28" s="105" t="s">
        <v>552</v>
      </c>
      <c r="G28" s="89"/>
      <c r="H28" s="3263"/>
      <c r="I28" s="3264"/>
      <c r="J28" s="3264"/>
      <c r="K28" s="3264"/>
      <c r="L28" s="3264"/>
      <c r="M28" s="3264"/>
      <c r="N28" s="3264"/>
      <c r="O28" s="3264"/>
      <c r="P28" s="3264"/>
      <c r="Q28" s="3264"/>
      <c r="R28" s="3264"/>
      <c r="S28" s="3264"/>
      <c r="T28" s="3264"/>
      <c r="U28" s="107"/>
    </row>
    <row r="29" spans="2:25" ht="42" customHeight="1">
      <c r="B29" s="116"/>
      <c r="C29" s="117"/>
      <c r="D29" s="117" t="s">
        <v>552</v>
      </c>
      <c r="E29" s="117"/>
      <c r="F29" s="117" t="s">
        <v>552</v>
      </c>
      <c r="G29" s="118"/>
      <c r="H29" s="3265"/>
      <c r="I29" s="3266"/>
      <c r="J29" s="3266"/>
      <c r="K29" s="3266"/>
      <c r="L29" s="3266"/>
      <c r="M29" s="3266"/>
      <c r="N29" s="3266"/>
      <c r="O29" s="3266"/>
      <c r="P29" s="3266"/>
      <c r="Q29" s="3266"/>
      <c r="R29" s="3266"/>
      <c r="S29" s="3266"/>
      <c r="T29" s="3266"/>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304"/>
      <c r="L33" s="3322"/>
      <c r="M33" s="3322"/>
      <c r="N33" s="3322"/>
      <c r="O33" s="3322"/>
      <c r="P33" s="3322"/>
      <c r="Q33" s="3304"/>
      <c r="R33" s="3304"/>
      <c r="S33" s="3304"/>
      <c r="T33" s="3304"/>
      <c r="U33" s="92"/>
      <c r="V33" s="416"/>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11"/>
      <c r="C35" s="3305" t="s">
        <v>550</v>
      </c>
      <c r="D35" s="3305"/>
      <c r="E35" s="3305"/>
      <c r="F35" s="3305"/>
      <c r="G35" s="3306"/>
      <c r="H35" s="3307" t="s">
        <v>475</v>
      </c>
      <c r="I35" s="3308"/>
      <c r="J35" s="3308"/>
      <c r="K35" s="3308"/>
      <c r="L35" s="3308"/>
      <c r="M35" s="3308"/>
      <c r="N35" s="3308"/>
      <c r="O35" s="3308"/>
      <c r="P35" s="3308"/>
      <c r="Q35" s="3308"/>
      <c r="R35" s="3308"/>
      <c r="S35" s="3308"/>
      <c r="T35" s="3308"/>
      <c r="U35" s="3309"/>
    </row>
    <row r="36" spans="2:22" ht="21" customHeight="1">
      <c r="B36" s="110"/>
      <c r="C36" s="310" t="s">
        <v>547</v>
      </c>
      <c r="D36" s="310"/>
      <c r="E36" s="310" t="s">
        <v>548</v>
      </c>
      <c r="F36" s="310"/>
      <c r="G36" s="312" t="s">
        <v>549</v>
      </c>
      <c r="H36" s="3310"/>
      <c r="I36" s="3311"/>
      <c r="J36" s="3311"/>
      <c r="K36" s="3311"/>
      <c r="L36" s="3311"/>
      <c r="M36" s="3311"/>
      <c r="N36" s="3311"/>
      <c r="O36" s="3311"/>
      <c r="P36" s="3311"/>
      <c r="Q36" s="3311"/>
      <c r="R36" s="3311"/>
      <c r="S36" s="3311"/>
      <c r="T36" s="3311"/>
      <c r="U36" s="3312"/>
    </row>
    <row r="37" spans="2:22" ht="42.75" customHeight="1">
      <c r="B37" s="104"/>
      <c r="C37" s="105"/>
      <c r="D37" s="105" t="s">
        <v>552</v>
      </c>
      <c r="E37" s="105"/>
      <c r="F37" s="105" t="s">
        <v>552</v>
      </c>
      <c r="G37" s="89"/>
      <c r="H37" s="3291"/>
      <c r="I37" s="3321"/>
      <c r="J37" s="3321"/>
      <c r="K37" s="3321"/>
      <c r="L37" s="3321"/>
      <c r="M37" s="3321"/>
      <c r="N37" s="3321"/>
      <c r="O37" s="3321"/>
      <c r="P37" s="3321"/>
      <c r="Q37" s="3321"/>
      <c r="R37" s="3321"/>
      <c r="S37" s="3321"/>
      <c r="T37" s="3321"/>
      <c r="U37" s="115"/>
    </row>
    <row r="38" spans="2:22" ht="42.75" customHeight="1">
      <c r="B38" s="104"/>
      <c r="C38" s="105"/>
      <c r="D38" s="105" t="s">
        <v>552</v>
      </c>
      <c r="E38" s="105"/>
      <c r="F38" s="105" t="s">
        <v>552</v>
      </c>
      <c r="G38" s="89"/>
      <c r="H38" s="3263"/>
      <c r="I38" s="3264"/>
      <c r="J38" s="3264"/>
      <c r="K38" s="3264"/>
      <c r="L38" s="3264"/>
      <c r="M38" s="3264"/>
      <c r="N38" s="3264"/>
      <c r="O38" s="3264"/>
      <c r="P38" s="3264"/>
      <c r="Q38" s="3264"/>
      <c r="R38" s="3264"/>
      <c r="S38" s="3264"/>
      <c r="T38" s="3264"/>
      <c r="U38" s="115"/>
    </row>
    <row r="39" spans="2:22" ht="42.75" customHeight="1">
      <c r="B39" s="104"/>
      <c r="C39" s="105"/>
      <c r="D39" s="105" t="s">
        <v>552</v>
      </c>
      <c r="E39" s="105"/>
      <c r="F39" s="105" t="s">
        <v>552</v>
      </c>
      <c r="G39" s="89"/>
      <c r="H39" s="3263"/>
      <c r="I39" s="3264"/>
      <c r="J39" s="3264"/>
      <c r="K39" s="3264"/>
      <c r="L39" s="3264"/>
      <c r="M39" s="3264"/>
      <c r="N39" s="3264"/>
      <c r="O39" s="3264"/>
      <c r="P39" s="3264"/>
      <c r="Q39" s="3264"/>
      <c r="R39" s="3264"/>
      <c r="S39" s="3264"/>
      <c r="T39" s="3264"/>
      <c r="U39" s="115"/>
    </row>
    <row r="40" spans="2:22" ht="42.75" customHeight="1">
      <c r="B40" s="104"/>
      <c r="C40" s="105"/>
      <c r="D40" s="105" t="s">
        <v>552</v>
      </c>
      <c r="E40" s="105"/>
      <c r="F40" s="105" t="s">
        <v>552</v>
      </c>
      <c r="G40" s="89"/>
      <c r="H40" s="3263"/>
      <c r="I40" s="3264"/>
      <c r="J40" s="3264"/>
      <c r="K40" s="3264"/>
      <c r="L40" s="3264"/>
      <c r="M40" s="3264"/>
      <c r="N40" s="3264"/>
      <c r="O40" s="3264"/>
      <c r="P40" s="3264"/>
      <c r="Q40" s="3264"/>
      <c r="R40" s="3264"/>
      <c r="S40" s="3264"/>
      <c r="T40" s="3264"/>
      <c r="U40" s="115"/>
    </row>
    <row r="41" spans="2:22" ht="42" customHeight="1">
      <c r="B41" s="104"/>
      <c r="C41" s="105"/>
      <c r="D41" s="105" t="s">
        <v>552</v>
      </c>
      <c r="E41" s="105"/>
      <c r="F41" s="105" t="s">
        <v>552</v>
      </c>
      <c r="G41" s="89"/>
      <c r="H41" s="3263"/>
      <c r="I41" s="3264"/>
      <c r="J41" s="3264"/>
      <c r="K41" s="3264"/>
      <c r="L41" s="3264"/>
      <c r="M41" s="3264"/>
      <c r="N41" s="3264"/>
      <c r="O41" s="3264"/>
      <c r="P41" s="3264"/>
      <c r="Q41" s="3264"/>
      <c r="R41" s="3264"/>
      <c r="S41" s="3264"/>
      <c r="T41" s="3264"/>
      <c r="U41" s="107"/>
    </row>
    <row r="42" spans="2:22" ht="42" customHeight="1">
      <c r="B42" s="104"/>
      <c r="C42" s="105"/>
      <c r="D42" s="105" t="s">
        <v>552</v>
      </c>
      <c r="E42" s="105"/>
      <c r="F42" s="105" t="s">
        <v>552</v>
      </c>
      <c r="G42" s="89"/>
      <c r="H42" s="3263"/>
      <c r="I42" s="3264"/>
      <c r="J42" s="3264"/>
      <c r="K42" s="3264"/>
      <c r="L42" s="3264"/>
      <c r="M42" s="3264"/>
      <c r="N42" s="3264"/>
      <c r="O42" s="3264"/>
      <c r="P42" s="3264"/>
      <c r="Q42" s="3264"/>
      <c r="R42" s="3264"/>
      <c r="S42" s="3264"/>
      <c r="T42" s="3264"/>
      <c r="U42" s="107"/>
    </row>
    <row r="43" spans="2:22" ht="42" customHeight="1">
      <c r="B43" s="104"/>
      <c r="C43" s="105"/>
      <c r="D43" s="105" t="s">
        <v>552</v>
      </c>
      <c r="E43" s="105"/>
      <c r="F43" s="105" t="s">
        <v>552</v>
      </c>
      <c r="G43" s="89"/>
      <c r="H43" s="3263"/>
      <c r="I43" s="3264"/>
      <c r="J43" s="3264"/>
      <c r="K43" s="3264"/>
      <c r="L43" s="3264"/>
      <c r="M43" s="3264"/>
      <c r="N43" s="3264"/>
      <c r="O43" s="3264"/>
      <c r="P43" s="3264"/>
      <c r="Q43" s="3264"/>
      <c r="R43" s="3264"/>
      <c r="S43" s="3264"/>
      <c r="T43" s="3264"/>
      <c r="U43" s="107"/>
    </row>
    <row r="44" spans="2:22" ht="42" customHeight="1">
      <c r="B44" s="104"/>
      <c r="C44" s="105"/>
      <c r="D44" s="105" t="s">
        <v>552</v>
      </c>
      <c r="E44" s="105"/>
      <c r="F44" s="105" t="s">
        <v>552</v>
      </c>
      <c r="G44" s="89"/>
      <c r="H44" s="3263"/>
      <c r="I44" s="3264"/>
      <c r="J44" s="3264"/>
      <c r="K44" s="3264"/>
      <c r="L44" s="3264"/>
      <c r="M44" s="3264"/>
      <c r="N44" s="3264"/>
      <c r="O44" s="3264"/>
      <c r="P44" s="3264"/>
      <c r="Q44" s="3264"/>
      <c r="R44" s="3264"/>
      <c r="S44" s="3264"/>
      <c r="T44" s="3264"/>
      <c r="U44" s="107"/>
    </row>
    <row r="45" spans="2:22" ht="42" customHeight="1">
      <c r="B45" s="104"/>
      <c r="C45" s="105"/>
      <c r="D45" s="105" t="s">
        <v>552</v>
      </c>
      <c r="E45" s="105"/>
      <c r="F45" s="105" t="s">
        <v>552</v>
      </c>
      <c r="G45" s="89"/>
      <c r="H45" s="3263"/>
      <c r="I45" s="3264"/>
      <c r="J45" s="3264"/>
      <c r="K45" s="3264"/>
      <c r="L45" s="3264"/>
      <c r="M45" s="3264"/>
      <c r="N45" s="3264"/>
      <c r="O45" s="3264"/>
      <c r="P45" s="3264"/>
      <c r="Q45" s="3264"/>
      <c r="R45" s="3264"/>
      <c r="S45" s="3264"/>
      <c r="T45" s="3264"/>
      <c r="U45" s="107"/>
    </row>
    <row r="46" spans="2:22" ht="42" customHeight="1">
      <c r="B46" s="104"/>
      <c r="C46" s="105"/>
      <c r="D46" s="105" t="s">
        <v>552</v>
      </c>
      <c r="E46" s="105"/>
      <c r="F46" s="105" t="s">
        <v>552</v>
      </c>
      <c r="G46" s="89"/>
      <c r="H46" s="3263"/>
      <c r="I46" s="3264"/>
      <c r="J46" s="3264"/>
      <c r="K46" s="3264"/>
      <c r="L46" s="3264"/>
      <c r="M46" s="3264"/>
      <c r="N46" s="3264"/>
      <c r="O46" s="3264"/>
      <c r="P46" s="3264"/>
      <c r="Q46" s="3264"/>
      <c r="R46" s="3264"/>
      <c r="S46" s="3264"/>
      <c r="T46" s="3264"/>
      <c r="U46" s="107"/>
    </row>
    <row r="47" spans="2:22" ht="42" customHeight="1">
      <c r="B47" s="104"/>
      <c r="C47" s="105"/>
      <c r="D47" s="105" t="s">
        <v>552</v>
      </c>
      <c r="E47" s="105"/>
      <c r="F47" s="105" t="s">
        <v>552</v>
      </c>
      <c r="G47" s="89"/>
      <c r="H47" s="3263"/>
      <c r="I47" s="3264"/>
      <c r="J47" s="3264"/>
      <c r="K47" s="3264"/>
      <c r="L47" s="3264"/>
      <c r="M47" s="3264"/>
      <c r="N47" s="3264"/>
      <c r="O47" s="3264"/>
      <c r="P47" s="3264"/>
      <c r="Q47" s="3264"/>
      <c r="R47" s="3264"/>
      <c r="S47" s="3264"/>
      <c r="T47" s="3264"/>
      <c r="U47" s="107"/>
    </row>
    <row r="48" spans="2:22" ht="42" customHeight="1">
      <c r="B48" s="104"/>
      <c r="C48" s="105"/>
      <c r="D48" s="105" t="s">
        <v>552</v>
      </c>
      <c r="E48" s="105"/>
      <c r="F48" s="105" t="s">
        <v>552</v>
      </c>
      <c r="G48" s="89"/>
      <c r="H48" s="3263"/>
      <c r="I48" s="3264"/>
      <c r="J48" s="3264"/>
      <c r="K48" s="3264"/>
      <c r="L48" s="3264"/>
      <c r="M48" s="3264"/>
      <c r="N48" s="3264"/>
      <c r="O48" s="3264"/>
      <c r="P48" s="3264"/>
      <c r="Q48" s="3264"/>
      <c r="R48" s="3264"/>
      <c r="S48" s="3264"/>
      <c r="T48" s="3264"/>
      <c r="U48" s="107"/>
    </row>
    <row r="49" spans="2:21" ht="42" customHeight="1">
      <c r="B49" s="116"/>
      <c r="C49" s="117"/>
      <c r="D49" s="117" t="s">
        <v>552</v>
      </c>
      <c r="E49" s="117"/>
      <c r="F49" s="117" t="s">
        <v>552</v>
      </c>
      <c r="G49" s="118"/>
      <c r="H49" s="3265"/>
      <c r="I49" s="3266"/>
      <c r="J49" s="3266"/>
      <c r="K49" s="3266"/>
      <c r="L49" s="3266"/>
      <c r="M49" s="3266"/>
      <c r="N49" s="3266"/>
      <c r="O49" s="3266"/>
      <c r="P49" s="3266"/>
      <c r="Q49" s="3266"/>
      <c r="R49" s="3266"/>
      <c r="S49" s="3266"/>
      <c r="T49" s="3266"/>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sqref="A1:A3"/>
    </sheetView>
  </sheetViews>
  <sheetFormatPr defaultRowHeight="13.5"/>
  <cols>
    <col min="1" max="1" width="10.625" style="337" bestFit="1" customWidth="1"/>
    <col min="2" max="2" width="3.5" style="337" customWidth="1"/>
    <col min="3" max="4" width="9.625" style="337" customWidth="1"/>
    <col min="5" max="5" width="8.625" style="337" customWidth="1"/>
    <col min="6" max="7" width="7.625" style="337" customWidth="1"/>
    <col min="8" max="8" width="5" style="337" customWidth="1"/>
    <col min="9" max="15" width="7.625" style="337" customWidth="1"/>
    <col min="16" max="16" width="0.625" style="337" customWidth="1"/>
    <col min="17" max="16384" width="9" style="337"/>
  </cols>
  <sheetData>
    <row r="1" spans="1:16" ht="18.75" customHeight="1">
      <c r="A1" s="1506" t="s">
        <v>1192</v>
      </c>
      <c r="B1" s="529"/>
      <c r="C1" s="529"/>
      <c r="D1" s="529"/>
      <c r="E1" s="529"/>
      <c r="F1" s="529"/>
      <c r="G1" s="529"/>
      <c r="H1" s="3488" t="s">
        <v>872</v>
      </c>
      <c r="I1" s="3489"/>
      <c r="J1" s="3488" t="s">
        <v>874</v>
      </c>
      <c r="K1" s="3489"/>
      <c r="L1" s="3488" t="s">
        <v>873</v>
      </c>
      <c r="M1" s="3489"/>
      <c r="N1" s="3488" t="s">
        <v>875</v>
      </c>
      <c r="O1" s="3489"/>
      <c r="P1" s="529"/>
    </row>
    <row r="2" spans="1:16" ht="48.75" customHeight="1">
      <c r="A2" s="1506"/>
      <c r="B2" s="529"/>
      <c r="C2" s="529"/>
      <c r="D2" s="529"/>
      <c r="E2" s="529"/>
      <c r="F2" s="529"/>
      <c r="G2" s="529"/>
      <c r="H2" s="3488"/>
      <c r="I2" s="3489"/>
      <c r="J2" s="3488"/>
      <c r="K2" s="3489"/>
      <c r="L2" s="3488"/>
      <c r="M2" s="3489"/>
      <c r="N2" s="3488"/>
      <c r="O2" s="3489"/>
      <c r="P2" s="529"/>
    </row>
    <row r="3" spans="1:16" ht="7.5" customHeight="1">
      <c r="A3" s="1506"/>
      <c r="B3" s="529"/>
      <c r="C3" s="529"/>
      <c r="D3" s="529"/>
      <c r="E3" s="529"/>
      <c r="F3" s="529"/>
      <c r="G3" s="529"/>
      <c r="H3" s="529"/>
      <c r="I3" s="529"/>
      <c r="J3" s="529"/>
      <c r="K3" s="529"/>
      <c r="L3" s="529"/>
      <c r="M3" s="529"/>
      <c r="N3" s="529"/>
      <c r="O3" s="529"/>
      <c r="P3" s="529"/>
    </row>
    <row r="4" spans="1:16" ht="27" customHeight="1">
      <c r="A4" s="3339"/>
      <c r="B4" s="3482" t="s">
        <v>1363</v>
      </c>
      <c r="C4" s="3482"/>
      <c r="D4" s="3482"/>
      <c r="E4" s="3482"/>
      <c r="F4" s="3482"/>
      <c r="G4" s="3482"/>
      <c r="H4" s="3482"/>
      <c r="I4" s="3482"/>
      <c r="J4" s="3482"/>
      <c r="K4" s="3482"/>
      <c r="L4" s="3482"/>
      <c r="M4" s="3482"/>
      <c r="N4" s="3482"/>
      <c r="O4" s="3482"/>
      <c r="P4" s="529"/>
    </row>
    <row r="5" spans="1:16" ht="18.75" customHeight="1">
      <c r="A5" s="3340"/>
      <c r="B5" s="529" t="s">
        <v>722</v>
      </c>
      <c r="C5" s="529"/>
      <c r="D5" s="529"/>
      <c r="E5" s="529"/>
      <c r="F5" s="529"/>
      <c r="G5" s="529"/>
      <c r="H5" s="529"/>
      <c r="I5" s="529"/>
      <c r="J5" s="529"/>
      <c r="K5" s="529" t="s">
        <v>723</v>
      </c>
      <c r="L5" s="3483" t="s">
        <v>724</v>
      </c>
      <c r="M5" s="3483"/>
      <c r="N5" s="3483"/>
      <c r="O5" s="3483"/>
      <c r="P5" s="529"/>
    </row>
    <row r="6" spans="1:16" ht="15" customHeight="1">
      <c r="B6" s="529"/>
      <c r="C6" s="3484" t="s">
        <v>725</v>
      </c>
      <c r="D6" s="3485"/>
      <c r="E6" s="3415"/>
      <c r="F6" s="3486"/>
      <c r="G6" s="3486"/>
      <c r="H6" s="3486"/>
      <c r="I6" s="3486"/>
      <c r="J6" s="3486"/>
      <c r="K6" s="3486"/>
      <c r="L6" s="3486"/>
      <c r="M6" s="3486"/>
      <c r="N6" s="3486"/>
      <c r="O6" s="3487"/>
      <c r="P6" s="529"/>
    </row>
    <row r="7" spans="1:16" ht="15" customHeight="1">
      <c r="B7" s="529"/>
      <c r="C7" s="3480" t="s">
        <v>299</v>
      </c>
      <c r="D7" s="3481"/>
      <c r="E7" s="3403" t="str">
        <f>"　　"&amp;+入力シート!D5</f>
        <v>　　</v>
      </c>
      <c r="F7" s="3404"/>
      <c r="G7" s="3404"/>
      <c r="H7" s="3404"/>
      <c r="I7" s="3404"/>
      <c r="J7" s="3404"/>
      <c r="K7" s="3404"/>
      <c r="L7" s="3404"/>
      <c r="M7" s="3404"/>
      <c r="N7" s="3404"/>
      <c r="O7" s="3405"/>
      <c r="P7" s="529"/>
    </row>
    <row r="8" spans="1:16" ht="15" customHeight="1">
      <c r="B8" s="529"/>
      <c r="C8" s="3480" t="s">
        <v>679</v>
      </c>
      <c r="D8" s="3481"/>
      <c r="E8" s="3403" t="str">
        <f>"　　"&amp;+入力シート!D7</f>
        <v>　　</v>
      </c>
      <c r="F8" s="3404"/>
      <c r="G8" s="3404"/>
      <c r="H8" s="3404"/>
      <c r="I8" s="3404"/>
      <c r="J8" s="3404"/>
      <c r="K8" s="3404"/>
      <c r="L8" s="3404"/>
      <c r="M8" s="3404"/>
      <c r="N8" s="3404"/>
      <c r="O8" s="3405"/>
      <c r="P8" s="529"/>
    </row>
    <row r="9" spans="1:16" ht="15" customHeight="1">
      <c r="B9" s="529"/>
      <c r="C9" s="3480" t="s">
        <v>571</v>
      </c>
      <c r="D9" s="3481"/>
      <c r="E9" s="3403" t="str">
        <f>"　　"&amp;+入力シート!D6</f>
        <v>　　</v>
      </c>
      <c r="F9" s="3404"/>
      <c r="G9" s="3404"/>
      <c r="H9" s="3404"/>
      <c r="I9" s="3404"/>
      <c r="J9" s="3404"/>
      <c r="K9" s="3404"/>
      <c r="L9" s="3404"/>
      <c r="M9" s="3404"/>
      <c r="N9" s="3404"/>
      <c r="O9" s="3405"/>
      <c r="P9" s="529"/>
    </row>
    <row r="10" spans="1:16" ht="15" customHeight="1">
      <c r="B10" s="529"/>
      <c r="C10" s="3480" t="s">
        <v>515</v>
      </c>
      <c r="D10" s="3481"/>
      <c r="E10" s="3403" t="str">
        <f>"　　"&amp;入力シート!$D$4&amp;入力シート!$E$4&amp;入力シート!$G$4&amp;入力シート!$I$4&amp;入力シート!$K$4&amp;入力シート!$O$4</f>
        <v>　　平成年度起工第号</v>
      </c>
      <c r="F10" s="3404"/>
      <c r="G10" s="3404"/>
      <c r="H10" s="3404"/>
      <c r="I10" s="3404"/>
      <c r="J10" s="3404"/>
      <c r="K10" s="3404"/>
      <c r="L10" s="3404"/>
      <c r="M10" s="3404"/>
      <c r="N10" s="3404"/>
      <c r="O10" s="3405"/>
      <c r="P10" s="529"/>
    </row>
    <row r="11" spans="1:16" ht="15" customHeight="1">
      <c r="B11" s="529"/>
      <c r="C11" s="3480" t="s">
        <v>533</v>
      </c>
      <c r="D11" s="3481"/>
      <c r="E11" s="3403" t="str">
        <f>"　　"&amp;TEXT(入力シート!D16,"ggge年m月d日")&amp;TEXT(入力シート!D17,) &amp;"　～　"&amp;TEXT(入力シート!D17,"ggge年m月d日")</f>
        <v>　　明治33年1月0日　～　明治33年1月0日</v>
      </c>
      <c r="F11" s="3404"/>
      <c r="G11" s="3404"/>
      <c r="H11" s="3404"/>
      <c r="I11" s="3404"/>
      <c r="J11" s="3404"/>
      <c r="K11" s="3404"/>
      <c r="L11" s="3404"/>
      <c r="M11" s="3404"/>
      <c r="N11" s="3404"/>
      <c r="O11" s="3405"/>
      <c r="P11" s="529"/>
    </row>
    <row r="12" spans="1:16" ht="15" customHeight="1">
      <c r="B12" s="529"/>
      <c r="C12" s="3459" t="s">
        <v>726</v>
      </c>
      <c r="D12" s="3460"/>
      <c r="E12" s="3465" t="s">
        <v>727</v>
      </c>
      <c r="F12" s="3466"/>
      <c r="G12" s="3403"/>
      <c r="H12" s="3404"/>
      <c r="I12" s="3404"/>
      <c r="J12" s="3404"/>
      <c r="K12" s="3404"/>
      <c r="L12" s="3404"/>
      <c r="M12" s="3404"/>
      <c r="N12" s="3404"/>
      <c r="O12" s="3405"/>
      <c r="P12" s="529"/>
    </row>
    <row r="13" spans="1:16" ht="15" customHeight="1">
      <c r="B13" s="529"/>
      <c r="C13" s="3461"/>
      <c r="D13" s="3462"/>
      <c r="E13" s="3465" t="s">
        <v>728</v>
      </c>
      <c r="F13" s="3466"/>
      <c r="G13" s="3403"/>
      <c r="H13" s="3404"/>
      <c r="I13" s="3404"/>
      <c r="J13" s="3404"/>
      <c r="K13" s="3404"/>
      <c r="L13" s="3404"/>
      <c r="M13" s="3404"/>
      <c r="N13" s="3404"/>
      <c r="O13" s="3405"/>
      <c r="P13" s="529"/>
    </row>
    <row r="14" spans="1:16" ht="15" customHeight="1">
      <c r="B14" s="529"/>
      <c r="C14" s="3461"/>
      <c r="D14" s="3462"/>
      <c r="E14" s="3465" t="s">
        <v>729</v>
      </c>
      <c r="F14" s="3466"/>
      <c r="G14" s="3403"/>
      <c r="H14" s="3404"/>
      <c r="I14" s="3404"/>
      <c r="J14" s="3404"/>
      <c r="K14" s="3404"/>
      <c r="L14" s="3404"/>
      <c r="M14" s="3404"/>
      <c r="N14" s="3404"/>
      <c r="O14" s="3405"/>
      <c r="P14" s="529"/>
    </row>
    <row r="15" spans="1:16" ht="15" customHeight="1">
      <c r="B15" s="529"/>
      <c r="C15" s="3461"/>
      <c r="D15" s="3462"/>
      <c r="E15" s="3470" t="s">
        <v>730</v>
      </c>
      <c r="F15" s="3471"/>
      <c r="G15" s="3403"/>
      <c r="H15" s="3404"/>
      <c r="I15" s="3404"/>
      <c r="J15" s="3404"/>
      <c r="K15" s="3404"/>
      <c r="L15" s="3404"/>
      <c r="M15" s="3404"/>
      <c r="N15" s="3404"/>
      <c r="O15" s="3405"/>
      <c r="P15" s="529"/>
    </row>
    <row r="16" spans="1:16" ht="15" customHeight="1">
      <c r="B16" s="529"/>
      <c r="C16" s="3461"/>
      <c r="D16" s="3462"/>
      <c r="E16" s="3476" t="s">
        <v>813</v>
      </c>
      <c r="F16" s="3477"/>
      <c r="G16" s="3403"/>
      <c r="H16" s="3404"/>
      <c r="I16" s="3404"/>
      <c r="J16" s="3404"/>
      <c r="K16" s="3404"/>
      <c r="L16" s="3404"/>
      <c r="M16" s="3404"/>
      <c r="N16" s="3404"/>
      <c r="O16" s="3405"/>
      <c r="P16" s="529"/>
    </row>
    <row r="17" spans="2:16" ht="15" customHeight="1">
      <c r="B17" s="529"/>
      <c r="C17" s="3461"/>
      <c r="D17" s="3462"/>
      <c r="E17" s="3478"/>
      <c r="F17" s="3479"/>
      <c r="G17" s="3403"/>
      <c r="H17" s="3404"/>
      <c r="I17" s="3404"/>
      <c r="J17" s="3404"/>
      <c r="K17" s="3404"/>
      <c r="L17" s="3404"/>
      <c r="M17" s="3404"/>
      <c r="N17" s="3404"/>
      <c r="O17" s="3405"/>
      <c r="P17" s="529"/>
    </row>
    <row r="18" spans="2:16" ht="15" customHeight="1">
      <c r="B18" s="529"/>
      <c r="C18" s="3459" t="s">
        <v>529</v>
      </c>
      <c r="D18" s="3460"/>
      <c r="E18" s="3465" t="s">
        <v>731</v>
      </c>
      <c r="F18" s="3466"/>
      <c r="G18" s="3467">
        <f>+入力シート!D23</f>
        <v>0</v>
      </c>
      <c r="H18" s="3468"/>
      <c r="I18" s="3468"/>
      <c r="J18" s="3468"/>
      <c r="K18" s="3468"/>
      <c r="L18" s="3468"/>
      <c r="M18" s="3468"/>
      <c r="N18" s="3468"/>
      <c r="O18" s="3469"/>
      <c r="P18" s="529"/>
    </row>
    <row r="19" spans="2:16" ht="15" customHeight="1">
      <c r="B19" s="529"/>
      <c r="C19" s="3461"/>
      <c r="D19" s="3462"/>
      <c r="E19" s="3465" t="s">
        <v>728</v>
      </c>
      <c r="F19" s="3466"/>
      <c r="G19" s="3403"/>
      <c r="H19" s="3404"/>
      <c r="I19" s="3404"/>
      <c r="J19" s="3404"/>
      <c r="K19" s="3404"/>
      <c r="L19" s="3404"/>
      <c r="M19" s="3404"/>
      <c r="N19" s="3404"/>
      <c r="O19" s="3405"/>
      <c r="P19" s="529"/>
    </row>
    <row r="20" spans="2:16" ht="15" customHeight="1">
      <c r="B20" s="529"/>
      <c r="C20" s="3461"/>
      <c r="D20" s="3462"/>
      <c r="E20" s="3465" t="s">
        <v>729</v>
      </c>
      <c r="F20" s="3466"/>
      <c r="G20" s="3403"/>
      <c r="H20" s="3404"/>
      <c r="I20" s="3404"/>
      <c r="J20" s="3404"/>
      <c r="K20" s="3404"/>
      <c r="L20" s="3404"/>
      <c r="M20" s="3404"/>
      <c r="N20" s="3404"/>
      <c r="O20" s="3405"/>
      <c r="P20" s="529"/>
    </row>
    <row r="21" spans="2:16" ht="15" customHeight="1">
      <c r="B21" s="529"/>
      <c r="C21" s="3461"/>
      <c r="D21" s="3462"/>
      <c r="E21" s="3470" t="s">
        <v>730</v>
      </c>
      <c r="F21" s="3471"/>
      <c r="G21" s="3403"/>
      <c r="H21" s="3404"/>
      <c r="I21" s="3404"/>
      <c r="J21" s="3404"/>
      <c r="K21" s="3404"/>
      <c r="L21" s="3404"/>
      <c r="M21" s="3404"/>
      <c r="N21" s="3404"/>
      <c r="O21" s="3405"/>
      <c r="P21" s="529"/>
    </row>
    <row r="22" spans="2:16" ht="15" customHeight="1">
      <c r="B22" s="529"/>
      <c r="C22" s="3461"/>
      <c r="D22" s="3462"/>
      <c r="E22" s="3472" t="s">
        <v>732</v>
      </c>
      <c r="F22" s="3473"/>
      <c r="G22" s="530"/>
      <c r="H22" s="531"/>
      <c r="I22" s="531"/>
      <c r="J22" s="531"/>
      <c r="K22" s="531"/>
      <c r="L22" s="531"/>
      <c r="M22" s="531"/>
      <c r="N22" s="531"/>
      <c r="O22" s="532"/>
      <c r="P22" s="529"/>
    </row>
    <row r="23" spans="2:16" ht="15" customHeight="1">
      <c r="B23" s="529"/>
      <c r="C23" s="3463"/>
      <c r="D23" s="3464"/>
      <c r="E23" s="3474"/>
      <c r="F23" s="3475"/>
      <c r="G23" s="3435"/>
      <c r="H23" s="3436"/>
      <c r="I23" s="3436"/>
      <c r="J23" s="3436"/>
      <c r="K23" s="3436"/>
      <c r="L23" s="3436"/>
      <c r="M23" s="3436"/>
      <c r="N23" s="3436"/>
      <c r="O23" s="3438"/>
      <c r="P23" s="529"/>
    </row>
    <row r="24" spans="2:16" ht="7.5" customHeight="1">
      <c r="B24" s="529"/>
      <c r="C24" s="529"/>
      <c r="D24" s="529"/>
      <c r="E24" s="529"/>
      <c r="F24" s="529"/>
      <c r="G24" s="529"/>
      <c r="H24" s="529"/>
      <c r="I24" s="529"/>
      <c r="J24" s="529"/>
      <c r="K24" s="529"/>
      <c r="L24" s="529"/>
      <c r="M24" s="529"/>
      <c r="N24" s="529"/>
      <c r="O24" s="529"/>
      <c r="P24" s="529"/>
    </row>
    <row r="25" spans="2:16" ht="15" customHeight="1">
      <c r="B25" s="529"/>
      <c r="C25" s="3406" t="s">
        <v>733</v>
      </c>
      <c r="D25" s="3407"/>
      <c r="E25" s="3408"/>
      <c r="F25" s="3452" t="s">
        <v>734</v>
      </c>
      <c r="G25" s="3453"/>
      <c r="H25" s="3453"/>
      <c r="I25" s="3453"/>
      <c r="J25" s="3453"/>
      <c r="K25" s="3453"/>
      <c r="L25" s="3453"/>
      <c r="M25" s="3453"/>
      <c r="N25" s="3453"/>
      <c r="O25" s="3454"/>
      <c r="P25" s="529"/>
    </row>
    <row r="26" spans="2:16" ht="7.5" customHeight="1">
      <c r="B26" s="529"/>
      <c r="C26" s="529"/>
      <c r="D26" s="529"/>
      <c r="E26" s="529"/>
      <c r="F26" s="529"/>
      <c r="G26" s="529"/>
      <c r="H26" s="529"/>
      <c r="I26" s="529"/>
      <c r="J26" s="529"/>
      <c r="K26" s="529"/>
      <c r="L26" s="529"/>
      <c r="M26" s="529"/>
      <c r="N26" s="529"/>
      <c r="O26" s="529"/>
      <c r="P26" s="529"/>
    </row>
    <row r="27" spans="2:16" ht="18.75" customHeight="1">
      <c r="B27" s="529" t="s">
        <v>735</v>
      </c>
      <c r="C27" s="529"/>
      <c r="D27" s="534"/>
      <c r="E27" s="534"/>
      <c r="F27" s="534"/>
      <c r="G27" s="534"/>
      <c r="H27" s="534"/>
      <c r="I27" s="534"/>
      <c r="J27" s="534"/>
      <c r="K27" s="534"/>
      <c r="L27" s="534"/>
      <c r="M27" s="534"/>
      <c r="N27" s="534"/>
      <c r="O27" s="534"/>
      <c r="P27" s="529"/>
    </row>
    <row r="28" spans="2:16" ht="15" customHeight="1">
      <c r="B28" s="529"/>
      <c r="C28" s="3455" t="s">
        <v>726</v>
      </c>
      <c r="D28" s="535" t="s">
        <v>736</v>
      </c>
      <c r="E28" s="536"/>
      <c r="F28" s="536"/>
      <c r="G28" s="536"/>
      <c r="H28" s="536" t="s">
        <v>737</v>
      </c>
      <c r="I28" s="536"/>
      <c r="J28" s="536"/>
      <c r="K28" s="536"/>
      <c r="L28" s="536"/>
      <c r="M28" s="536"/>
      <c r="N28" s="536"/>
      <c r="O28" s="537"/>
      <c r="P28" s="529"/>
    </row>
    <row r="29" spans="2:16" ht="15" customHeight="1">
      <c r="B29" s="529"/>
      <c r="C29" s="3443"/>
      <c r="D29" s="348" t="s">
        <v>738</v>
      </c>
      <c r="E29" s="226"/>
      <c r="F29" s="226"/>
      <c r="G29" s="226" t="s">
        <v>739</v>
      </c>
      <c r="H29" s="226"/>
      <c r="I29" s="226"/>
      <c r="J29" s="226" t="s">
        <v>740</v>
      </c>
      <c r="K29" s="226"/>
      <c r="L29" s="226" t="s">
        <v>741</v>
      </c>
      <c r="M29" s="226"/>
      <c r="N29" s="3457" t="s">
        <v>742</v>
      </c>
      <c r="O29" s="3458"/>
      <c r="P29" s="529"/>
    </row>
    <row r="30" spans="2:16" ht="15" customHeight="1">
      <c r="B30" s="529"/>
      <c r="C30" s="3456"/>
      <c r="D30" s="348"/>
      <c r="E30" s="226"/>
      <c r="F30" s="226"/>
      <c r="G30" s="226"/>
      <c r="H30" s="226"/>
      <c r="I30" s="226"/>
      <c r="J30" s="226"/>
      <c r="K30" s="226"/>
      <c r="L30" s="226"/>
      <c r="M30" s="226"/>
      <c r="N30" s="3457"/>
      <c r="O30" s="3458"/>
      <c r="P30" s="529"/>
    </row>
    <row r="31" spans="2:16" ht="15" customHeight="1">
      <c r="B31" s="529"/>
      <c r="C31" s="3442" t="s">
        <v>529</v>
      </c>
      <c r="D31" s="348" t="s">
        <v>736</v>
      </c>
      <c r="E31" s="226"/>
      <c r="F31" s="226"/>
      <c r="G31" s="226"/>
      <c r="H31" s="226" t="s">
        <v>737</v>
      </c>
      <c r="I31" s="226"/>
      <c r="J31" s="226"/>
      <c r="K31" s="226"/>
      <c r="L31" s="226"/>
      <c r="M31" s="226"/>
      <c r="N31" s="226"/>
      <c r="O31" s="538"/>
      <c r="P31" s="529"/>
    </row>
    <row r="32" spans="2:16" ht="15" customHeight="1">
      <c r="B32" s="529"/>
      <c r="C32" s="3443"/>
      <c r="D32" s="539" t="s">
        <v>738</v>
      </c>
      <c r="E32" s="540"/>
      <c r="F32" s="540"/>
      <c r="G32" s="540" t="s">
        <v>739</v>
      </c>
      <c r="H32" s="540"/>
      <c r="I32" s="540"/>
      <c r="J32" s="540" t="s">
        <v>740</v>
      </c>
      <c r="K32" s="540"/>
      <c r="L32" s="540" t="s">
        <v>741</v>
      </c>
      <c r="M32" s="540"/>
      <c r="N32" s="3445" t="s">
        <v>742</v>
      </c>
      <c r="O32" s="3446"/>
      <c r="P32" s="529"/>
    </row>
    <row r="33" spans="2:16" ht="15" customHeight="1">
      <c r="B33" s="529"/>
      <c r="C33" s="3444"/>
      <c r="D33" s="533"/>
      <c r="E33" s="541"/>
      <c r="F33" s="541"/>
      <c r="G33" s="541"/>
      <c r="H33" s="541"/>
      <c r="I33" s="541"/>
      <c r="J33" s="541"/>
      <c r="K33" s="541"/>
      <c r="L33" s="541"/>
      <c r="M33" s="541"/>
      <c r="N33" s="3447"/>
      <c r="O33" s="3448"/>
      <c r="P33" s="529"/>
    </row>
    <row r="34" spans="2:16" ht="7.5" customHeight="1">
      <c r="B34" s="529"/>
      <c r="C34" s="219"/>
      <c r="D34" s="219"/>
      <c r="E34" s="219"/>
      <c r="F34" s="219"/>
      <c r="G34" s="219"/>
      <c r="H34" s="219"/>
      <c r="I34" s="219"/>
      <c r="J34" s="219"/>
      <c r="K34" s="219"/>
      <c r="L34" s="219"/>
      <c r="M34" s="219"/>
      <c r="N34" s="219"/>
      <c r="O34" s="219"/>
      <c r="P34" s="529"/>
    </row>
    <row r="35" spans="2:16" ht="26.1" customHeight="1">
      <c r="B35" s="529"/>
      <c r="C35" s="1001" t="s">
        <v>743</v>
      </c>
      <c r="D35" s="3384" t="s">
        <v>744</v>
      </c>
      <c r="E35" s="3449"/>
      <c r="F35" s="3450"/>
      <c r="G35" s="3384" t="s">
        <v>814</v>
      </c>
      <c r="H35" s="3449"/>
      <c r="I35" s="3449"/>
      <c r="J35" s="3449"/>
      <c r="K35" s="3450"/>
      <c r="L35" s="3384" t="s">
        <v>745</v>
      </c>
      <c r="M35" s="3449"/>
      <c r="N35" s="3449"/>
      <c r="O35" s="3451"/>
      <c r="P35" s="529"/>
    </row>
    <row r="36" spans="2:16" ht="15" customHeight="1">
      <c r="B36" s="529"/>
      <c r="C36" s="3439" t="s">
        <v>746</v>
      </c>
      <c r="D36" s="3403" t="s">
        <v>747</v>
      </c>
      <c r="E36" s="3404"/>
      <c r="F36" s="3434"/>
      <c r="G36" s="542"/>
      <c r="H36" s="543"/>
      <c r="I36" s="543"/>
      <c r="J36" s="543"/>
      <c r="K36" s="544"/>
      <c r="L36" s="3403"/>
      <c r="M36" s="3404"/>
      <c r="N36" s="3404"/>
      <c r="O36" s="3405"/>
      <c r="P36" s="529"/>
    </row>
    <row r="37" spans="2:16" ht="15" customHeight="1">
      <c r="B37" s="529"/>
      <c r="C37" s="3440"/>
      <c r="D37" s="3403" t="s">
        <v>748</v>
      </c>
      <c r="E37" s="3404"/>
      <c r="F37" s="3434"/>
      <c r="G37" s="542"/>
      <c r="H37" s="543"/>
      <c r="I37" s="543"/>
      <c r="J37" s="543"/>
      <c r="K37" s="544"/>
      <c r="L37" s="3403"/>
      <c r="M37" s="3404"/>
      <c r="N37" s="3404"/>
      <c r="O37" s="3405"/>
      <c r="P37" s="529"/>
    </row>
    <row r="38" spans="2:16" ht="15" customHeight="1">
      <c r="B38" s="529"/>
      <c r="C38" s="3440"/>
      <c r="D38" s="3403" t="s">
        <v>749</v>
      </c>
      <c r="E38" s="3404"/>
      <c r="F38" s="3434"/>
      <c r="G38" s="542"/>
      <c r="H38" s="543"/>
      <c r="I38" s="543"/>
      <c r="J38" s="543"/>
      <c r="K38" s="544"/>
      <c r="L38" s="3403"/>
      <c r="M38" s="3404"/>
      <c r="N38" s="3404"/>
      <c r="O38" s="3405"/>
      <c r="P38" s="529"/>
    </row>
    <row r="39" spans="2:16" ht="15" customHeight="1">
      <c r="B39" s="529"/>
      <c r="C39" s="3441"/>
      <c r="D39" s="3403" t="s">
        <v>215</v>
      </c>
      <c r="E39" s="3404"/>
      <c r="F39" s="3434"/>
      <c r="G39" s="542"/>
      <c r="H39" s="543"/>
      <c r="I39" s="543"/>
      <c r="J39" s="543"/>
      <c r="K39" s="544"/>
      <c r="L39" s="3403"/>
      <c r="M39" s="3404"/>
      <c r="N39" s="3404"/>
      <c r="O39" s="3405"/>
      <c r="P39" s="529"/>
    </row>
    <row r="40" spans="2:16" ht="15" customHeight="1">
      <c r="B40" s="529"/>
      <c r="C40" s="1002" t="s">
        <v>750</v>
      </c>
      <c r="D40" s="3403" t="s">
        <v>751</v>
      </c>
      <c r="E40" s="3404"/>
      <c r="F40" s="3434"/>
      <c r="G40" s="542" t="s">
        <v>752</v>
      </c>
      <c r="H40" s="543"/>
      <c r="I40" s="543"/>
      <c r="J40" s="543"/>
      <c r="K40" s="544"/>
      <c r="L40" s="3403"/>
      <c r="M40" s="3404"/>
      <c r="N40" s="3404"/>
      <c r="O40" s="3405"/>
      <c r="P40" s="529"/>
    </row>
    <row r="41" spans="2:16" ht="15" customHeight="1">
      <c r="B41" s="529"/>
      <c r="C41" s="1002" t="s">
        <v>677</v>
      </c>
      <c r="D41" s="3403" t="s">
        <v>753</v>
      </c>
      <c r="E41" s="3404"/>
      <c r="F41" s="3434"/>
      <c r="G41" s="542" t="s">
        <v>754</v>
      </c>
      <c r="H41" s="543"/>
      <c r="I41" s="543"/>
      <c r="J41" s="543"/>
      <c r="K41" s="544"/>
      <c r="L41" s="3403"/>
      <c r="M41" s="3404"/>
      <c r="N41" s="3404"/>
      <c r="O41" s="3405"/>
      <c r="P41" s="529"/>
    </row>
    <row r="42" spans="2:16" ht="15" customHeight="1">
      <c r="B42" s="529"/>
      <c r="C42" s="1003" t="s">
        <v>215</v>
      </c>
      <c r="D42" s="3435"/>
      <c r="E42" s="3436"/>
      <c r="F42" s="3437"/>
      <c r="G42" s="3435"/>
      <c r="H42" s="3436"/>
      <c r="I42" s="3436"/>
      <c r="J42" s="3436"/>
      <c r="K42" s="3437"/>
      <c r="L42" s="3435"/>
      <c r="M42" s="3436"/>
      <c r="N42" s="3436"/>
      <c r="O42" s="3438"/>
      <c r="P42" s="529"/>
    </row>
    <row r="43" spans="2:16" ht="7.5" customHeight="1">
      <c r="B43" s="529"/>
      <c r="C43" s="529"/>
      <c r="D43" s="529"/>
      <c r="E43" s="529"/>
      <c r="F43" s="529"/>
      <c r="G43" s="529"/>
      <c r="H43" s="529"/>
      <c r="I43" s="529"/>
      <c r="J43" s="529"/>
      <c r="K43" s="529"/>
      <c r="L43" s="529"/>
      <c r="M43" s="529"/>
      <c r="N43" s="529"/>
      <c r="O43" s="529"/>
      <c r="P43" s="529"/>
    </row>
    <row r="44" spans="2:16" ht="15" customHeight="1">
      <c r="B44" s="529"/>
      <c r="C44" s="3418" t="s">
        <v>755</v>
      </c>
      <c r="D44" s="3419"/>
      <c r="E44" s="3420"/>
      <c r="F44" s="3421" t="s">
        <v>756</v>
      </c>
      <c r="G44" s="3422"/>
      <c r="H44" s="3422"/>
      <c r="I44" s="3422"/>
      <c r="J44" s="3422"/>
      <c r="K44" s="3422"/>
      <c r="L44" s="3422"/>
      <c r="M44" s="3422"/>
      <c r="N44" s="3422"/>
      <c r="O44" s="3423"/>
      <c r="P44" s="529"/>
    </row>
    <row r="45" spans="2:16" ht="15" customHeight="1">
      <c r="B45" s="529"/>
      <c r="C45" s="3424" t="s">
        <v>757</v>
      </c>
      <c r="D45" s="3425"/>
      <c r="E45" s="3426"/>
      <c r="F45" s="3427" t="s">
        <v>758</v>
      </c>
      <c r="G45" s="3428"/>
      <c r="H45" s="3428"/>
      <c r="I45" s="3428"/>
      <c r="J45" s="3428"/>
      <c r="K45" s="3428"/>
      <c r="L45" s="3428"/>
      <c r="M45" s="3428"/>
      <c r="N45" s="3428"/>
      <c r="O45" s="3429"/>
      <c r="P45" s="529"/>
    </row>
    <row r="46" spans="2:16" ht="8.25" customHeight="1">
      <c r="B46" s="529"/>
      <c r="C46" s="529"/>
      <c r="D46" s="529"/>
      <c r="E46" s="529"/>
      <c r="F46" s="529"/>
      <c r="G46" s="529"/>
      <c r="H46" s="529"/>
      <c r="I46" s="529"/>
      <c r="J46" s="529"/>
      <c r="K46" s="529"/>
      <c r="L46" s="529"/>
      <c r="M46" s="529"/>
      <c r="N46" s="529"/>
      <c r="O46" s="529"/>
      <c r="P46" s="529"/>
    </row>
    <row r="47" spans="2:16" ht="15" customHeight="1">
      <c r="B47" s="529"/>
      <c r="C47" s="3430" t="s">
        <v>759</v>
      </c>
      <c r="D47" s="3431"/>
      <c r="E47" s="3431"/>
      <c r="F47" s="3432"/>
      <c r="G47" s="3433" t="s">
        <v>815</v>
      </c>
      <c r="H47" s="3334"/>
      <c r="I47" s="3334"/>
      <c r="J47" s="3334"/>
      <c r="K47" s="3334"/>
      <c r="L47" s="3334"/>
      <c r="M47" s="3334"/>
      <c r="N47" s="3334"/>
      <c r="O47" s="3335"/>
      <c r="P47" s="529"/>
    </row>
    <row r="48" spans="2:16" ht="7.5" customHeight="1">
      <c r="B48" s="529"/>
      <c r="C48" s="529"/>
      <c r="D48" s="529"/>
      <c r="E48" s="529"/>
      <c r="F48" s="529"/>
      <c r="G48" s="529"/>
      <c r="H48" s="529"/>
      <c r="I48" s="529"/>
      <c r="J48" s="529"/>
      <c r="K48" s="529"/>
      <c r="L48" s="529"/>
      <c r="M48" s="529"/>
      <c r="N48" s="529"/>
      <c r="O48" s="529"/>
      <c r="P48" s="529"/>
    </row>
    <row r="49" spans="2:16" ht="18.75" customHeight="1">
      <c r="B49" s="529" t="s">
        <v>760</v>
      </c>
      <c r="C49" s="529"/>
      <c r="D49" s="529"/>
      <c r="E49" s="529"/>
      <c r="F49" s="529"/>
      <c r="G49" s="529"/>
      <c r="H49" s="529"/>
      <c r="I49" s="529"/>
      <c r="J49" s="529"/>
      <c r="K49" s="529"/>
      <c r="L49" s="529"/>
      <c r="M49" s="529"/>
      <c r="N49" s="529"/>
      <c r="O49" s="529"/>
      <c r="P49" s="529"/>
    </row>
    <row r="50" spans="2:16" ht="15" customHeight="1">
      <c r="B50" s="529"/>
      <c r="C50" s="3406" t="s">
        <v>761</v>
      </c>
      <c r="D50" s="3407"/>
      <c r="E50" s="3407"/>
      <c r="F50" s="3407"/>
      <c r="G50" s="3408"/>
      <c r="H50" s="3409" t="s">
        <v>762</v>
      </c>
      <c r="I50" s="3410"/>
      <c r="J50" s="3407"/>
      <c r="K50" s="3407"/>
      <c r="L50" s="3408"/>
      <c r="M50" s="3409" t="s">
        <v>763</v>
      </c>
      <c r="N50" s="3407"/>
      <c r="O50" s="3411"/>
      <c r="P50" s="545"/>
    </row>
    <row r="51" spans="2:16" ht="27.75" customHeight="1">
      <c r="B51" s="529"/>
      <c r="C51" s="3412" t="s">
        <v>764</v>
      </c>
      <c r="D51" s="3413"/>
      <c r="E51" s="3413"/>
      <c r="F51" s="3413"/>
      <c r="G51" s="3414"/>
      <c r="H51" s="220" t="s">
        <v>507</v>
      </c>
      <c r="I51" s="221"/>
      <c r="J51" s="222" t="s">
        <v>508</v>
      </c>
      <c r="K51" s="223"/>
      <c r="L51" s="224" t="s">
        <v>509</v>
      </c>
      <c r="M51" s="3415" t="s">
        <v>765</v>
      </c>
      <c r="N51" s="3416"/>
      <c r="O51" s="3417"/>
      <c r="P51" s="529"/>
    </row>
    <row r="52" spans="2:16" ht="15" customHeight="1">
      <c r="B52" s="529"/>
      <c r="C52" s="3401" t="s">
        <v>816</v>
      </c>
      <c r="D52" s="3402"/>
      <c r="E52" s="3402"/>
      <c r="F52" s="3402"/>
      <c r="G52" s="3402"/>
      <c r="H52" s="225" t="s">
        <v>507</v>
      </c>
      <c r="I52" s="226"/>
      <c r="J52" s="227" t="s">
        <v>508</v>
      </c>
      <c r="K52" s="228"/>
      <c r="L52" s="229" t="s">
        <v>509</v>
      </c>
      <c r="M52" s="3403" t="s">
        <v>766</v>
      </c>
      <c r="N52" s="3404"/>
      <c r="O52" s="3405"/>
      <c r="P52" s="529"/>
    </row>
    <row r="53" spans="2:16" ht="15" customHeight="1">
      <c r="B53" s="529"/>
      <c r="C53" s="3401" t="s">
        <v>767</v>
      </c>
      <c r="D53" s="3402"/>
      <c r="E53" s="3402"/>
      <c r="F53" s="3402"/>
      <c r="G53" s="3402"/>
      <c r="H53" s="225" t="s">
        <v>507</v>
      </c>
      <c r="I53" s="226"/>
      <c r="J53" s="227" t="s">
        <v>508</v>
      </c>
      <c r="K53" s="228"/>
      <c r="L53" s="229" t="s">
        <v>509</v>
      </c>
      <c r="M53" s="3403" t="s">
        <v>766</v>
      </c>
      <c r="N53" s="3404"/>
      <c r="O53" s="3405"/>
      <c r="P53" s="529"/>
    </row>
    <row r="54" spans="2:16" ht="15" customHeight="1">
      <c r="B54" s="529"/>
      <c r="C54" s="3397" t="s">
        <v>768</v>
      </c>
      <c r="D54" s="3398"/>
      <c r="E54" s="3398"/>
      <c r="F54" s="3398"/>
      <c r="G54" s="3398"/>
      <c r="H54" s="225" t="s">
        <v>507</v>
      </c>
      <c r="I54" s="226"/>
      <c r="J54" s="227" t="s">
        <v>508</v>
      </c>
      <c r="K54" s="228"/>
      <c r="L54" s="229" t="s">
        <v>509</v>
      </c>
      <c r="M54" s="3403" t="s">
        <v>766</v>
      </c>
      <c r="N54" s="3404"/>
      <c r="O54" s="3405"/>
      <c r="P54" s="529"/>
    </row>
    <row r="55" spans="2:16" ht="15" customHeight="1">
      <c r="B55" s="529"/>
      <c r="C55" s="3397" t="s">
        <v>769</v>
      </c>
      <c r="D55" s="3398"/>
      <c r="E55" s="3398"/>
      <c r="F55" s="3398"/>
      <c r="G55" s="3398"/>
      <c r="H55" s="225" t="s">
        <v>507</v>
      </c>
      <c r="I55" s="226"/>
      <c r="J55" s="227" t="s">
        <v>508</v>
      </c>
      <c r="K55" s="228"/>
      <c r="L55" s="229" t="s">
        <v>509</v>
      </c>
      <c r="M55" s="3399" t="s">
        <v>766</v>
      </c>
      <c r="N55" s="3398"/>
      <c r="O55" s="3400"/>
      <c r="P55" s="529"/>
    </row>
    <row r="56" spans="2:16" ht="15" customHeight="1">
      <c r="B56" s="529"/>
      <c r="C56" s="3397" t="s">
        <v>817</v>
      </c>
      <c r="D56" s="3398"/>
      <c r="E56" s="3398"/>
      <c r="F56" s="3398"/>
      <c r="G56" s="3398"/>
      <c r="H56" s="225" t="s">
        <v>507</v>
      </c>
      <c r="I56" s="226"/>
      <c r="J56" s="227" t="s">
        <v>508</v>
      </c>
      <c r="K56" s="228"/>
      <c r="L56" s="229" t="s">
        <v>509</v>
      </c>
      <c r="M56" s="3399"/>
      <c r="N56" s="3398"/>
      <c r="O56" s="3400"/>
      <c r="P56" s="529"/>
    </row>
    <row r="57" spans="2:16" ht="15" customHeight="1">
      <c r="B57" s="529"/>
      <c r="C57" s="3397" t="s">
        <v>817</v>
      </c>
      <c r="D57" s="3398"/>
      <c r="E57" s="3398"/>
      <c r="F57" s="3398"/>
      <c r="G57" s="3398"/>
      <c r="H57" s="225" t="s">
        <v>507</v>
      </c>
      <c r="I57" s="226"/>
      <c r="J57" s="227" t="s">
        <v>508</v>
      </c>
      <c r="K57" s="228"/>
      <c r="L57" s="229" t="s">
        <v>509</v>
      </c>
      <c r="M57" s="3399"/>
      <c r="N57" s="3398"/>
      <c r="O57" s="3400"/>
      <c r="P57" s="529"/>
    </row>
    <row r="58" spans="2:16" ht="15" customHeight="1">
      <c r="B58" s="529"/>
      <c r="C58" s="3397" t="s">
        <v>817</v>
      </c>
      <c r="D58" s="3398"/>
      <c r="E58" s="3398"/>
      <c r="F58" s="3398"/>
      <c r="G58" s="3398"/>
      <c r="H58" s="225" t="s">
        <v>507</v>
      </c>
      <c r="I58" s="226"/>
      <c r="J58" s="227" t="s">
        <v>508</v>
      </c>
      <c r="K58" s="228"/>
      <c r="L58" s="229" t="s">
        <v>509</v>
      </c>
      <c r="M58" s="3399"/>
      <c r="N58" s="3398"/>
      <c r="O58" s="3400"/>
      <c r="P58" s="529"/>
    </row>
    <row r="59" spans="2:16" ht="15" customHeight="1">
      <c r="B59" s="529"/>
      <c r="C59" s="3366" t="s">
        <v>817</v>
      </c>
      <c r="D59" s="3367"/>
      <c r="E59" s="3367"/>
      <c r="F59" s="3367"/>
      <c r="G59" s="3367"/>
      <c r="H59" s="3368"/>
      <c r="I59" s="3368"/>
      <c r="J59" s="3369"/>
      <c r="K59" s="3369"/>
      <c r="L59" s="3369"/>
      <c r="M59" s="3370"/>
      <c r="N59" s="3367"/>
      <c r="O59" s="3371"/>
      <c r="P59" s="529"/>
    </row>
    <row r="60" spans="2:16" ht="6.75" customHeight="1">
      <c r="B60" s="529"/>
      <c r="C60" s="529"/>
      <c r="D60" s="529"/>
      <c r="E60" s="529"/>
      <c r="F60" s="529"/>
      <c r="G60" s="529"/>
      <c r="H60" s="529"/>
      <c r="I60" s="529"/>
      <c r="J60" s="529"/>
      <c r="K60" s="529"/>
      <c r="L60" s="529"/>
      <c r="M60" s="529"/>
      <c r="N60" s="529"/>
      <c r="O60" s="529"/>
      <c r="P60" s="529"/>
    </row>
    <row r="61" spans="2:16" ht="18.75" customHeight="1">
      <c r="B61" s="529" t="s">
        <v>770</v>
      </c>
      <c r="C61" s="529"/>
      <c r="D61" s="529"/>
      <c r="E61" s="529"/>
      <c r="F61" s="529"/>
      <c r="G61" s="529"/>
      <c r="H61" s="529"/>
      <c r="I61" s="529"/>
      <c r="J61" s="529"/>
      <c r="K61" s="529"/>
      <c r="L61" s="529"/>
      <c r="M61" s="529"/>
      <c r="N61" s="529"/>
      <c r="O61" s="529"/>
      <c r="P61" s="529"/>
    </row>
    <row r="62" spans="2:16" ht="15" customHeight="1">
      <c r="B62" s="529"/>
      <c r="C62" s="3372" t="s">
        <v>818</v>
      </c>
      <c r="D62" s="3373"/>
      <c r="E62" s="3374"/>
      <c r="F62" s="3375" t="s">
        <v>771</v>
      </c>
      <c r="G62" s="3376"/>
      <c r="H62" s="3377"/>
      <c r="I62" s="3384" t="s">
        <v>772</v>
      </c>
      <c r="J62" s="3385"/>
      <c r="K62" s="1004" t="s">
        <v>773</v>
      </c>
      <c r="L62" s="3375" t="s">
        <v>774</v>
      </c>
      <c r="M62" s="3376"/>
      <c r="N62" s="3376"/>
      <c r="O62" s="3386"/>
      <c r="P62" s="529"/>
    </row>
    <row r="63" spans="2:16" ht="15" customHeight="1">
      <c r="B63" s="529"/>
      <c r="C63" s="1005"/>
      <c r="D63" s="3389" t="s">
        <v>819</v>
      </c>
      <c r="E63" s="3390"/>
      <c r="F63" s="3378"/>
      <c r="G63" s="3379"/>
      <c r="H63" s="3380"/>
      <c r="I63" s="3395" t="s">
        <v>726</v>
      </c>
      <c r="J63" s="3395" t="s">
        <v>529</v>
      </c>
      <c r="K63" s="1006" t="s">
        <v>775</v>
      </c>
      <c r="L63" s="3378"/>
      <c r="M63" s="3379"/>
      <c r="N63" s="3379"/>
      <c r="O63" s="3387"/>
      <c r="P63" s="529"/>
    </row>
    <row r="64" spans="2:16" ht="15" customHeight="1">
      <c r="B64" s="529"/>
      <c r="C64" s="1005"/>
      <c r="D64" s="3391"/>
      <c r="E64" s="3392"/>
      <c r="F64" s="3378"/>
      <c r="G64" s="3379"/>
      <c r="H64" s="3380"/>
      <c r="I64" s="3395"/>
      <c r="J64" s="3395"/>
      <c r="K64" s="1006" t="s">
        <v>776</v>
      </c>
      <c r="L64" s="3378"/>
      <c r="M64" s="3379"/>
      <c r="N64" s="3379"/>
      <c r="O64" s="3387"/>
      <c r="P64" s="529"/>
    </row>
    <row r="65" spans="2:16" ht="15" customHeight="1">
      <c r="B65" s="529"/>
      <c r="C65" s="1007"/>
      <c r="D65" s="3393"/>
      <c r="E65" s="3394"/>
      <c r="F65" s="3381"/>
      <c r="G65" s="3382"/>
      <c r="H65" s="3383"/>
      <c r="I65" s="3396"/>
      <c r="J65" s="3396"/>
      <c r="K65" s="1008" t="s">
        <v>777</v>
      </c>
      <c r="L65" s="3381"/>
      <c r="M65" s="3382"/>
      <c r="N65" s="3382"/>
      <c r="O65" s="3388"/>
      <c r="P65" s="529"/>
    </row>
    <row r="66" spans="2:16" ht="15" customHeight="1">
      <c r="B66" s="529"/>
      <c r="C66" s="547" t="s">
        <v>778</v>
      </c>
      <c r="D66" s="548"/>
      <c r="E66" s="549"/>
      <c r="F66" s="3353" t="s">
        <v>820</v>
      </c>
      <c r="G66" s="3361"/>
      <c r="H66" s="3362"/>
      <c r="I66" s="230"/>
      <c r="J66" s="230"/>
      <c r="K66" s="230"/>
      <c r="L66" s="3353"/>
      <c r="M66" s="3354"/>
      <c r="N66" s="3354"/>
      <c r="O66" s="3355"/>
      <c r="P66" s="529"/>
    </row>
    <row r="67" spans="2:16" ht="15" customHeight="1">
      <c r="B67" s="529"/>
      <c r="C67" s="3356" t="s">
        <v>779</v>
      </c>
      <c r="D67" s="3357"/>
      <c r="E67" s="3357"/>
      <c r="F67" s="3357"/>
      <c r="G67" s="3357"/>
      <c r="H67" s="3358"/>
      <c r="I67" s="231"/>
      <c r="J67" s="231"/>
      <c r="K67" s="230"/>
      <c r="L67" s="3353"/>
      <c r="M67" s="3354"/>
      <c r="N67" s="3354"/>
      <c r="O67" s="3355"/>
      <c r="P67" s="529"/>
    </row>
    <row r="68" spans="2:16" ht="15" customHeight="1">
      <c r="B68" s="529"/>
      <c r="C68" s="546"/>
      <c r="D68" s="3359" t="s">
        <v>780</v>
      </c>
      <c r="E68" s="3360"/>
      <c r="F68" s="3353" t="s">
        <v>820</v>
      </c>
      <c r="G68" s="3361"/>
      <c r="H68" s="3362"/>
      <c r="I68" s="231"/>
      <c r="J68" s="231"/>
      <c r="K68" s="230"/>
      <c r="L68" s="3353"/>
      <c r="M68" s="3354"/>
      <c r="N68" s="3354"/>
      <c r="O68" s="3355"/>
      <c r="P68" s="529"/>
    </row>
    <row r="69" spans="2:16" ht="15" customHeight="1">
      <c r="B69" s="529"/>
      <c r="C69" s="546"/>
      <c r="D69" s="3359" t="s">
        <v>781</v>
      </c>
      <c r="E69" s="3360"/>
      <c r="F69" s="3353" t="s">
        <v>821</v>
      </c>
      <c r="G69" s="3361"/>
      <c r="H69" s="3362"/>
      <c r="I69" s="231"/>
      <c r="J69" s="231"/>
      <c r="K69" s="230"/>
      <c r="L69" s="3353"/>
      <c r="M69" s="3354"/>
      <c r="N69" s="3354"/>
      <c r="O69" s="3355"/>
      <c r="P69" s="529"/>
    </row>
    <row r="70" spans="2:16" ht="15" customHeight="1">
      <c r="B70" s="529"/>
      <c r="C70" s="547"/>
      <c r="D70" s="3359" t="s">
        <v>782</v>
      </c>
      <c r="E70" s="3360"/>
      <c r="F70" s="3353" t="s">
        <v>783</v>
      </c>
      <c r="G70" s="3361"/>
      <c r="H70" s="3362"/>
      <c r="I70" s="231"/>
      <c r="J70" s="231"/>
      <c r="K70" s="230"/>
      <c r="L70" s="3353"/>
      <c r="M70" s="3354"/>
      <c r="N70" s="3354"/>
      <c r="O70" s="3355"/>
      <c r="P70" s="529"/>
    </row>
    <row r="71" spans="2:16" ht="15" customHeight="1">
      <c r="B71" s="529"/>
      <c r="C71" s="3356" t="s">
        <v>784</v>
      </c>
      <c r="D71" s="3357"/>
      <c r="E71" s="3357"/>
      <c r="F71" s="3357"/>
      <c r="G71" s="3357"/>
      <c r="H71" s="3358"/>
      <c r="I71" s="231"/>
      <c r="J71" s="231"/>
      <c r="K71" s="230"/>
      <c r="L71" s="3353"/>
      <c r="M71" s="3354"/>
      <c r="N71" s="3354"/>
      <c r="O71" s="3355"/>
      <c r="P71" s="529"/>
    </row>
    <row r="72" spans="2:16" ht="15" customHeight="1">
      <c r="B72" s="529"/>
      <c r="C72" s="546"/>
      <c r="D72" s="3359" t="s">
        <v>785</v>
      </c>
      <c r="E72" s="3360"/>
      <c r="F72" s="3353" t="s">
        <v>820</v>
      </c>
      <c r="G72" s="3361"/>
      <c r="H72" s="3362"/>
      <c r="I72" s="231"/>
      <c r="J72" s="231"/>
      <c r="K72" s="230"/>
      <c r="L72" s="3353"/>
      <c r="M72" s="3354"/>
      <c r="N72" s="3354"/>
      <c r="O72" s="3355"/>
      <c r="P72" s="529"/>
    </row>
    <row r="73" spans="2:16" ht="15" customHeight="1">
      <c r="B73" s="529"/>
      <c r="C73" s="547"/>
      <c r="D73" s="3359" t="s">
        <v>786</v>
      </c>
      <c r="E73" s="3360"/>
      <c r="F73" s="3353" t="s">
        <v>783</v>
      </c>
      <c r="G73" s="3361"/>
      <c r="H73" s="3362"/>
      <c r="I73" s="231"/>
      <c r="J73" s="231"/>
      <c r="K73" s="230"/>
      <c r="L73" s="3353"/>
      <c r="M73" s="3354"/>
      <c r="N73" s="3354"/>
      <c r="O73" s="3355"/>
      <c r="P73" s="529"/>
    </row>
    <row r="74" spans="2:16" ht="15" customHeight="1">
      <c r="B74" s="529"/>
      <c r="C74" s="3356" t="s">
        <v>787</v>
      </c>
      <c r="D74" s="3357"/>
      <c r="E74" s="3357"/>
      <c r="F74" s="3357"/>
      <c r="G74" s="3357"/>
      <c r="H74" s="3358"/>
      <c r="I74" s="231"/>
      <c r="J74" s="231"/>
      <c r="K74" s="230"/>
      <c r="L74" s="3353"/>
      <c r="M74" s="3354"/>
      <c r="N74" s="3354"/>
      <c r="O74" s="3355"/>
      <c r="P74" s="529"/>
    </row>
    <row r="75" spans="2:16" ht="15" customHeight="1">
      <c r="B75" s="529"/>
      <c r="C75" s="546"/>
      <c r="D75" s="3359" t="s">
        <v>822</v>
      </c>
      <c r="E75" s="3360"/>
      <c r="F75" s="3353" t="s">
        <v>820</v>
      </c>
      <c r="G75" s="3361"/>
      <c r="H75" s="3362"/>
      <c r="I75" s="231"/>
      <c r="J75" s="231"/>
      <c r="K75" s="230"/>
      <c r="L75" s="3353"/>
      <c r="M75" s="3354"/>
      <c r="N75" s="3354"/>
      <c r="O75" s="3355"/>
      <c r="P75" s="529"/>
    </row>
    <row r="76" spans="2:16" ht="15" customHeight="1">
      <c r="B76" s="529"/>
      <c r="C76" s="547"/>
      <c r="D76" s="3359" t="s">
        <v>823</v>
      </c>
      <c r="E76" s="3360"/>
      <c r="F76" s="3353" t="s">
        <v>783</v>
      </c>
      <c r="G76" s="3361"/>
      <c r="H76" s="3362"/>
      <c r="I76" s="231"/>
      <c r="J76" s="231"/>
      <c r="K76" s="230"/>
      <c r="L76" s="3353"/>
      <c r="M76" s="3354"/>
      <c r="N76" s="3354"/>
      <c r="O76" s="3355"/>
      <c r="P76" s="529"/>
    </row>
    <row r="77" spans="2:16" ht="15" customHeight="1">
      <c r="B77" s="529"/>
      <c r="C77" s="3356" t="s">
        <v>788</v>
      </c>
      <c r="D77" s="3357"/>
      <c r="E77" s="3357"/>
      <c r="F77" s="3357"/>
      <c r="G77" s="3357"/>
      <c r="H77" s="3358"/>
      <c r="I77" s="231"/>
      <c r="J77" s="231"/>
      <c r="K77" s="230"/>
      <c r="L77" s="3353"/>
      <c r="M77" s="3354"/>
      <c r="N77" s="3354"/>
      <c r="O77" s="3355"/>
      <c r="P77" s="529"/>
    </row>
    <row r="78" spans="2:16" ht="15" customHeight="1">
      <c r="B78" s="529"/>
      <c r="C78" s="546"/>
      <c r="D78" s="3359" t="s">
        <v>780</v>
      </c>
      <c r="E78" s="3360"/>
      <c r="F78" s="3353" t="s">
        <v>820</v>
      </c>
      <c r="G78" s="3361"/>
      <c r="H78" s="3362"/>
      <c r="I78" s="231"/>
      <c r="J78" s="231"/>
      <c r="K78" s="230"/>
      <c r="L78" s="3353"/>
      <c r="M78" s="3354"/>
      <c r="N78" s="3354"/>
      <c r="O78" s="3355"/>
      <c r="P78" s="529"/>
    </row>
    <row r="79" spans="2:16" ht="15" customHeight="1">
      <c r="B79" s="529"/>
      <c r="C79" s="547"/>
      <c r="D79" s="3359" t="s">
        <v>781</v>
      </c>
      <c r="E79" s="3360"/>
      <c r="F79" s="3353" t="s">
        <v>783</v>
      </c>
      <c r="G79" s="3361"/>
      <c r="H79" s="3362"/>
      <c r="I79" s="231"/>
      <c r="J79" s="231"/>
      <c r="K79" s="230"/>
      <c r="L79" s="3353"/>
      <c r="M79" s="3354"/>
      <c r="N79" s="3354"/>
      <c r="O79" s="3355"/>
      <c r="P79" s="529"/>
    </row>
    <row r="80" spans="2:16" ht="15" customHeight="1">
      <c r="B80" s="529"/>
      <c r="C80" s="3356" t="s">
        <v>789</v>
      </c>
      <c r="D80" s="3357"/>
      <c r="E80" s="3357"/>
      <c r="F80" s="3357"/>
      <c r="G80" s="3357"/>
      <c r="H80" s="3358"/>
      <c r="I80" s="231"/>
      <c r="J80" s="231"/>
      <c r="K80" s="230"/>
      <c r="L80" s="3353"/>
      <c r="M80" s="3354"/>
      <c r="N80" s="3354"/>
      <c r="O80" s="3355"/>
      <c r="P80" s="529"/>
    </row>
    <row r="81" spans="2:16" ht="15" customHeight="1">
      <c r="B81" s="529"/>
      <c r="C81" s="546"/>
      <c r="D81" s="3359" t="s">
        <v>790</v>
      </c>
      <c r="E81" s="3360"/>
      <c r="F81" s="3353" t="s">
        <v>824</v>
      </c>
      <c r="G81" s="3361"/>
      <c r="H81" s="3362"/>
      <c r="I81" s="231"/>
      <c r="J81" s="231"/>
      <c r="K81" s="230"/>
      <c r="L81" s="3353"/>
      <c r="M81" s="3354"/>
      <c r="N81" s="3354"/>
      <c r="O81" s="3355"/>
      <c r="P81" s="529"/>
    </row>
    <row r="82" spans="2:16" ht="15" customHeight="1">
      <c r="B82" s="529"/>
      <c r="C82" s="546"/>
      <c r="D82" s="3359" t="s">
        <v>791</v>
      </c>
      <c r="E82" s="3360"/>
      <c r="F82" s="3363" t="s">
        <v>825</v>
      </c>
      <c r="G82" s="3364"/>
      <c r="H82" s="3365"/>
      <c r="I82" s="232"/>
      <c r="J82" s="232"/>
      <c r="K82" s="232"/>
      <c r="L82" s="3353"/>
      <c r="M82" s="3354"/>
      <c r="N82" s="3354"/>
      <c r="O82" s="3355"/>
      <c r="P82" s="529"/>
    </row>
    <row r="83" spans="2:16" ht="15" customHeight="1">
      <c r="B83" s="529"/>
      <c r="C83" s="546"/>
      <c r="D83" s="3350" t="s">
        <v>792</v>
      </c>
      <c r="E83" s="3351"/>
      <c r="F83" s="3352" t="s">
        <v>825</v>
      </c>
      <c r="G83" s="3352"/>
      <c r="H83" s="3352"/>
      <c r="I83" s="233"/>
      <c r="J83" s="233"/>
      <c r="K83" s="233"/>
      <c r="L83" s="3353"/>
      <c r="M83" s="3354"/>
      <c r="N83" s="3354"/>
      <c r="O83" s="3355"/>
      <c r="P83" s="529"/>
    </row>
    <row r="84" spans="2:16" ht="15" customHeight="1">
      <c r="B84" s="529"/>
      <c r="C84" s="3356" t="s">
        <v>793</v>
      </c>
      <c r="D84" s="3357"/>
      <c r="E84" s="3357"/>
      <c r="F84" s="3357"/>
      <c r="G84" s="3357"/>
      <c r="H84" s="3358"/>
      <c r="I84" s="231"/>
      <c r="J84" s="231"/>
      <c r="K84" s="231"/>
      <c r="L84" s="3353"/>
      <c r="M84" s="3354"/>
      <c r="N84" s="3354"/>
      <c r="O84" s="3355"/>
      <c r="P84" s="529"/>
    </row>
    <row r="85" spans="2:16" ht="15" customHeight="1">
      <c r="B85" s="529"/>
      <c r="C85" s="546"/>
      <c r="D85" s="3359" t="s">
        <v>794</v>
      </c>
      <c r="E85" s="3360"/>
      <c r="F85" s="3353" t="s">
        <v>824</v>
      </c>
      <c r="G85" s="3361"/>
      <c r="H85" s="3362"/>
      <c r="I85" s="231"/>
      <c r="J85" s="231"/>
      <c r="K85" s="230"/>
      <c r="L85" s="3353"/>
      <c r="M85" s="3354"/>
      <c r="N85" s="3354"/>
      <c r="O85" s="3355"/>
      <c r="P85" s="529"/>
    </row>
    <row r="86" spans="2:16" ht="15" customHeight="1">
      <c r="B86" s="529"/>
      <c r="C86" s="550"/>
      <c r="D86" s="3343" t="s">
        <v>795</v>
      </c>
      <c r="E86" s="3344"/>
      <c r="F86" s="3345" t="s">
        <v>783</v>
      </c>
      <c r="G86" s="3346"/>
      <c r="H86" s="3347"/>
      <c r="I86" s="234"/>
      <c r="J86" s="234"/>
      <c r="K86" s="551"/>
      <c r="L86" s="3345"/>
      <c r="M86" s="3348"/>
      <c r="N86" s="3348"/>
      <c r="O86" s="3349"/>
      <c r="P86" s="529"/>
    </row>
    <row r="87" spans="2:16" ht="6.75" customHeight="1">
      <c r="B87" s="529"/>
      <c r="C87" s="529"/>
      <c r="D87" s="529"/>
      <c r="E87" s="529"/>
      <c r="F87" s="529"/>
      <c r="G87" s="529"/>
      <c r="H87" s="529"/>
      <c r="I87" s="529"/>
      <c r="J87" s="529"/>
      <c r="K87" s="529"/>
      <c r="L87" s="529"/>
      <c r="M87" s="529"/>
      <c r="N87" s="529"/>
      <c r="O87" s="529"/>
      <c r="P87" s="529"/>
    </row>
    <row r="88" spans="2:16" ht="18.75" customHeight="1">
      <c r="B88" s="529" t="s">
        <v>796</v>
      </c>
      <c r="C88" s="529"/>
      <c r="D88" s="529"/>
      <c r="E88" s="529"/>
      <c r="F88" s="529"/>
      <c r="G88" s="529"/>
      <c r="H88" s="529"/>
      <c r="I88" s="529"/>
      <c r="J88" s="529"/>
      <c r="K88" s="529"/>
      <c r="L88" s="529"/>
      <c r="M88" s="529"/>
      <c r="N88" s="529"/>
      <c r="O88" s="529"/>
      <c r="P88" s="529"/>
    </row>
    <row r="89" spans="2:16" ht="15" customHeight="1">
      <c r="B89" s="529"/>
      <c r="C89" s="3328" t="s">
        <v>797</v>
      </c>
      <c r="D89" s="3329"/>
      <c r="E89" s="3330"/>
      <c r="F89" s="3323" t="s">
        <v>798</v>
      </c>
      <c r="G89" s="3326"/>
      <c r="H89" s="3326"/>
      <c r="I89" s="3326"/>
      <c r="J89" s="3326"/>
      <c r="K89" s="3326"/>
      <c r="L89" s="3326"/>
      <c r="M89" s="3326"/>
      <c r="N89" s="3326"/>
      <c r="O89" s="3327"/>
      <c r="P89" s="529"/>
    </row>
    <row r="90" spans="2:16" ht="15" customHeight="1">
      <c r="B90" s="529"/>
      <c r="C90" s="3328" t="s">
        <v>799</v>
      </c>
      <c r="D90" s="3329"/>
      <c r="E90" s="3330"/>
      <c r="F90" s="3323" t="s">
        <v>800</v>
      </c>
      <c r="G90" s="3326"/>
      <c r="H90" s="3326"/>
      <c r="I90" s="3326"/>
      <c r="J90" s="3326"/>
      <c r="K90" s="3326"/>
      <c r="L90" s="3326"/>
      <c r="M90" s="3326"/>
      <c r="N90" s="3326"/>
      <c r="O90" s="3327"/>
      <c r="P90" s="529"/>
    </row>
    <row r="91" spans="2:16" ht="7.5" customHeight="1">
      <c r="B91" s="529"/>
      <c r="C91" s="219"/>
      <c r="D91" s="219"/>
      <c r="E91" s="219"/>
      <c r="F91" s="554"/>
      <c r="G91" s="555"/>
      <c r="H91" s="555"/>
      <c r="I91" s="555"/>
      <c r="J91" s="555"/>
      <c r="K91" s="555"/>
      <c r="L91" s="555"/>
      <c r="M91" s="555"/>
      <c r="N91" s="555"/>
      <c r="O91" s="555"/>
      <c r="P91" s="529"/>
    </row>
    <row r="92" spans="2:16" ht="18.75" customHeight="1">
      <c r="B92" s="529" t="s">
        <v>1506</v>
      </c>
      <c r="C92" s="219"/>
      <c r="D92" s="219"/>
      <c r="E92" s="219"/>
      <c r="F92" s="554"/>
      <c r="G92" s="555"/>
      <c r="H92" s="555"/>
      <c r="I92" s="555"/>
      <c r="J92" s="555"/>
      <c r="K92" s="555"/>
      <c r="L92" s="555"/>
      <c r="M92" s="555"/>
      <c r="N92" s="555"/>
      <c r="O92" s="555"/>
      <c r="P92" s="529"/>
    </row>
    <row r="93" spans="2:16" ht="15" customHeight="1">
      <c r="B93" s="529"/>
      <c r="C93" s="3328" t="s">
        <v>801</v>
      </c>
      <c r="D93" s="3329"/>
      <c r="E93" s="3330"/>
      <c r="F93" s="553" t="s">
        <v>802</v>
      </c>
      <c r="G93" s="3342" t="s">
        <v>826</v>
      </c>
      <c r="H93" s="3334"/>
      <c r="I93" s="556"/>
      <c r="J93" s="556" t="s">
        <v>803</v>
      </c>
      <c r="K93" s="556"/>
      <c r="L93" s="556"/>
      <c r="M93" s="556"/>
      <c r="N93" s="556"/>
      <c r="O93" s="557"/>
      <c r="P93" s="529"/>
    </row>
    <row r="94" spans="2:16" ht="15" customHeight="1">
      <c r="B94" s="529"/>
      <c r="C94" s="3328" t="s">
        <v>804</v>
      </c>
      <c r="D94" s="3329"/>
      <c r="E94" s="3330"/>
      <c r="F94" s="553" t="s">
        <v>827</v>
      </c>
      <c r="G94" s="558" t="s">
        <v>828</v>
      </c>
      <c r="H94" s="556"/>
      <c r="I94" s="558" t="s">
        <v>829</v>
      </c>
      <c r="J94" s="556"/>
      <c r="K94" s="556" t="s">
        <v>805</v>
      </c>
      <c r="L94" s="556"/>
      <c r="M94" s="556"/>
      <c r="N94" s="556" t="s">
        <v>806</v>
      </c>
      <c r="O94" s="557"/>
      <c r="P94" s="529"/>
    </row>
    <row r="95" spans="2:16" ht="15" customHeight="1">
      <c r="B95" s="529"/>
      <c r="C95" s="3328" t="s">
        <v>807</v>
      </c>
      <c r="D95" s="3329"/>
      <c r="E95" s="3330"/>
      <c r="F95" s="3323"/>
      <c r="G95" s="3324"/>
      <c r="H95" s="3324"/>
      <c r="I95" s="3324"/>
      <c r="J95" s="3324"/>
      <c r="K95" s="3324"/>
      <c r="L95" s="3324"/>
      <c r="M95" s="3324"/>
      <c r="N95" s="3324"/>
      <c r="O95" s="3325"/>
      <c r="P95" s="529"/>
    </row>
    <row r="96" spans="2:16" ht="15" customHeight="1">
      <c r="B96" s="529"/>
      <c r="C96" s="3328" t="s">
        <v>215</v>
      </c>
      <c r="D96" s="3329"/>
      <c r="E96" s="3330"/>
      <c r="F96" s="3323"/>
      <c r="G96" s="3326"/>
      <c r="H96" s="3326"/>
      <c r="I96" s="3326"/>
      <c r="J96" s="3326"/>
      <c r="K96" s="3326"/>
      <c r="L96" s="3326"/>
      <c r="M96" s="3326"/>
      <c r="N96" s="3326"/>
      <c r="O96" s="3327"/>
      <c r="P96" s="529"/>
    </row>
    <row r="97" spans="2:16" ht="7.5" customHeight="1">
      <c r="B97" s="529"/>
      <c r="C97" s="219"/>
      <c r="D97" s="219"/>
      <c r="E97" s="219"/>
      <c r="F97" s="554"/>
      <c r="G97" s="555"/>
      <c r="H97" s="555"/>
      <c r="I97" s="555"/>
      <c r="J97" s="555"/>
      <c r="K97" s="555"/>
      <c r="L97" s="555"/>
      <c r="M97" s="555"/>
      <c r="N97" s="555"/>
      <c r="O97" s="555"/>
      <c r="P97" s="529"/>
    </row>
    <row r="98" spans="2:16" ht="18.75" customHeight="1">
      <c r="B98" s="529" t="s">
        <v>1507</v>
      </c>
      <c r="C98" s="219"/>
      <c r="D98" s="219"/>
      <c r="E98" s="219"/>
      <c r="F98" s="554"/>
      <c r="G98" s="555"/>
      <c r="H98" s="555"/>
      <c r="I98" s="555"/>
      <c r="J98" s="555"/>
      <c r="K98" s="555"/>
      <c r="L98" s="555"/>
      <c r="M98" s="555"/>
      <c r="N98" s="555"/>
      <c r="O98" s="555"/>
      <c r="P98" s="529"/>
    </row>
    <row r="99" spans="2:16" ht="15" customHeight="1">
      <c r="B99" s="529"/>
      <c r="C99" s="1009" t="s">
        <v>808</v>
      </c>
      <c r="D99" s="1010"/>
      <c r="E99" s="1011"/>
      <c r="F99" s="3331" t="s">
        <v>830</v>
      </c>
      <c r="G99" s="3332"/>
      <c r="H99" s="3332"/>
      <c r="I99" s="3332"/>
      <c r="J99" s="3333" t="s">
        <v>831</v>
      </c>
      <c r="K99" s="3333"/>
      <c r="L99" s="3333"/>
      <c r="M99" s="3333"/>
      <c r="N99" s="3334"/>
      <c r="O99" s="3335"/>
      <c r="P99" s="529"/>
    </row>
    <row r="100" spans="2:16" ht="15" customHeight="1">
      <c r="B100" s="529"/>
      <c r="C100" s="1009" t="s">
        <v>804</v>
      </c>
      <c r="D100" s="1010"/>
      <c r="E100" s="1011"/>
      <c r="F100" s="552" t="s">
        <v>827</v>
      </c>
      <c r="G100" s="3341" t="s">
        <v>828</v>
      </c>
      <c r="H100" s="3334"/>
      <c r="I100" s="3341" t="s">
        <v>829</v>
      </c>
      <c r="J100" s="3334"/>
      <c r="K100" s="3333" t="s">
        <v>805</v>
      </c>
      <c r="L100" s="3333"/>
      <c r="M100" s="3333"/>
      <c r="N100" s="3333" t="s">
        <v>806</v>
      </c>
      <c r="O100" s="3335"/>
      <c r="P100" s="529"/>
    </row>
    <row r="101" spans="2:16" ht="15" customHeight="1">
      <c r="B101" s="529"/>
      <c r="C101" s="1009" t="s">
        <v>807</v>
      </c>
      <c r="D101" s="1010"/>
      <c r="E101" s="1011"/>
      <c r="F101" s="3323"/>
      <c r="G101" s="3324"/>
      <c r="H101" s="3324"/>
      <c r="I101" s="3324"/>
      <c r="J101" s="3324"/>
      <c r="K101" s="3324"/>
      <c r="L101" s="3324"/>
      <c r="M101" s="3324"/>
      <c r="N101" s="3324"/>
      <c r="O101" s="3325"/>
      <c r="P101" s="529"/>
    </row>
    <row r="102" spans="2:16" ht="15" customHeight="1">
      <c r="B102" s="529"/>
      <c r="C102" s="1009" t="s">
        <v>215</v>
      </c>
      <c r="D102" s="1010"/>
      <c r="E102" s="1011"/>
      <c r="F102" s="3323"/>
      <c r="G102" s="3326"/>
      <c r="H102" s="3326"/>
      <c r="I102" s="3326"/>
      <c r="J102" s="3326"/>
      <c r="K102" s="3326"/>
      <c r="L102" s="3326"/>
      <c r="M102" s="3326"/>
      <c r="N102" s="3326"/>
      <c r="O102" s="3327"/>
      <c r="P102" s="529"/>
    </row>
    <row r="103" spans="2:16" ht="8.25" customHeight="1">
      <c r="B103" s="529"/>
      <c r="C103" s="529"/>
      <c r="D103" s="529"/>
      <c r="E103" s="529"/>
      <c r="F103" s="529"/>
      <c r="G103" s="529"/>
      <c r="H103" s="529"/>
      <c r="I103" s="529"/>
      <c r="J103" s="529"/>
      <c r="K103" s="529"/>
      <c r="L103" s="529"/>
      <c r="M103" s="529"/>
      <c r="N103" s="529"/>
      <c r="O103" s="529"/>
      <c r="P103" s="529"/>
    </row>
    <row r="104" spans="2:16" ht="18.75" customHeight="1">
      <c r="B104" s="529" t="s">
        <v>809</v>
      </c>
      <c r="C104" s="529"/>
      <c r="D104" s="529"/>
      <c r="E104" s="534"/>
      <c r="F104" s="529"/>
      <c r="G104" s="529"/>
      <c r="H104" s="529"/>
      <c r="I104" s="529"/>
      <c r="J104" s="529"/>
      <c r="K104" s="529"/>
      <c r="L104" s="529"/>
      <c r="M104" s="529"/>
      <c r="N104" s="529"/>
      <c r="O104" s="529"/>
      <c r="P104" s="529"/>
    </row>
    <row r="105" spans="2:16" ht="112.5" customHeight="1">
      <c r="B105" s="529"/>
      <c r="C105" s="3336"/>
      <c r="D105" s="3337"/>
      <c r="E105" s="3337"/>
      <c r="F105" s="3337"/>
      <c r="G105" s="3337"/>
      <c r="H105" s="3337"/>
      <c r="I105" s="3337"/>
      <c r="J105" s="3337"/>
      <c r="K105" s="3337"/>
      <c r="L105" s="3337"/>
      <c r="M105" s="3337"/>
      <c r="N105" s="3337"/>
      <c r="O105" s="3338"/>
      <c r="P105" s="529"/>
    </row>
    <row r="106" spans="2:16" ht="7.5" customHeight="1">
      <c r="B106" s="529"/>
      <c r="C106" s="529"/>
      <c r="D106" s="529"/>
      <c r="E106" s="529"/>
      <c r="F106" s="529"/>
      <c r="G106" s="529"/>
      <c r="H106" s="529"/>
      <c r="I106" s="529"/>
      <c r="J106" s="529"/>
      <c r="K106" s="529"/>
      <c r="L106" s="529"/>
      <c r="M106" s="529"/>
      <c r="N106" s="529"/>
      <c r="O106" s="529"/>
      <c r="P106" s="529"/>
    </row>
    <row r="107" spans="2:16" ht="18.75" customHeight="1">
      <c r="B107" s="529" t="s">
        <v>810</v>
      </c>
      <c r="C107" s="529"/>
      <c r="D107" s="529"/>
      <c r="E107" s="559"/>
      <c r="F107" s="529"/>
      <c r="G107" s="529"/>
      <c r="H107" s="529"/>
      <c r="I107" s="529"/>
      <c r="J107" s="529"/>
      <c r="K107" s="529"/>
      <c r="L107" s="529"/>
      <c r="M107" s="529"/>
      <c r="N107" s="529"/>
      <c r="O107" s="529"/>
      <c r="P107" s="529"/>
    </row>
    <row r="108" spans="2:16" ht="112.5" customHeight="1">
      <c r="B108" s="529"/>
      <c r="C108" s="3336"/>
      <c r="D108" s="3337"/>
      <c r="E108" s="3337"/>
      <c r="F108" s="3337"/>
      <c r="G108" s="3337"/>
      <c r="H108" s="3337"/>
      <c r="I108" s="3337"/>
      <c r="J108" s="3337"/>
      <c r="K108" s="3337"/>
      <c r="L108" s="3337"/>
      <c r="M108" s="3337"/>
      <c r="N108" s="3337"/>
      <c r="O108" s="3338"/>
      <c r="P108" s="529"/>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zoomScale="85" zoomScaleNormal="85" zoomScaleSheetLayoutView="100" workbookViewId="0">
      <selection sqref="A1:A3"/>
    </sheetView>
  </sheetViews>
  <sheetFormatPr defaultRowHeight="13.5"/>
  <cols>
    <col min="1" max="1" width="10.625" style="974" bestFit="1" customWidth="1"/>
    <col min="2" max="2" width="3.5" style="974" customWidth="1"/>
    <col min="3" max="4" width="9.625" style="974" customWidth="1"/>
    <col min="5" max="5" width="8.625" style="974" customWidth="1"/>
    <col min="6" max="14" width="7.625" style="974" customWidth="1"/>
    <col min="15" max="16384" width="9" style="974"/>
  </cols>
  <sheetData>
    <row r="1" spans="1:14" ht="15" customHeight="1">
      <c r="A1" s="1506" t="s">
        <v>1192</v>
      </c>
      <c r="B1" s="914"/>
      <c r="C1" s="914"/>
      <c r="D1" s="914"/>
      <c r="E1" s="914"/>
      <c r="F1" s="914"/>
      <c r="G1" s="3488" t="s">
        <v>872</v>
      </c>
      <c r="H1" s="3489"/>
      <c r="I1" s="3488" t="s">
        <v>874</v>
      </c>
      <c r="J1" s="3489"/>
      <c r="K1" s="3488" t="s">
        <v>873</v>
      </c>
      <c r="L1" s="3489"/>
      <c r="M1" s="3488" t="s">
        <v>875</v>
      </c>
      <c r="N1" s="3489"/>
    </row>
    <row r="2" spans="1:14" ht="45" customHeight="1">
      <c r="A2" s="1506"/>
      <c r="B2" s="914"/>
      <c r="C2" s="914"/>
      <c r="D2" s="914"/>
      <c r="E2" s="914"/>
      <c r="F2" s="914"/>
      <c r="G2" s="3488"/>
      <c r="H2" s="3489"/>
      <c r="I2" s="3488"/>
      <c r="J2" s="3489"/>
      <c r="K2" s="3488"/>
      <c r="L2" s="3489"/>
      <c r="M2" s="3488"/>
      <c r="N2" s="3489"/>
    </row>
    <row r="3" spans="1:14" ht="6" customHeight="1">
      <c r="A3" s="1506"/>
      <c r="B3" s="914"/>
      <c r="C3" s="914"/>
      <c r="D3" s="914"/>
      <c r="E3" s="914"/>
      <c r="F3" s="914"/>
      <c r="G3" s="914"/>
      <c r="H3" s="914"/>
      <c r="I3" s="914"/>
      <c r="J3" s="914"/>
      <c r="K3" s="914"/>
      <c r="L3" s="914"/>
      <c r="M3" s="914"/>
      <c r="N3" s="914"/>
    </row>
    <row r="4" spans="1:14" ht="27" customHeight="1">
      <c r="A4" s="3490"/>
      <c r="B4" s="915" t="s">
        <v>1509</v>
      </c>
      <c r="C4" s="916"/>
      <c r="D4" s="916"/>
      <c r="E4" s="916"/>
      <c r="F4" s="916"/>
      <c r="G4" s="916"/>
      <c r="H4" s="916"/>
      <c r="I4" s="916"/>
      <c r="J4" s="916"/>
      <c r="K4" s="916"/>
      <c r="L4" s="916"/>
      <c r="M4" s="916"/>
      <c r="N4" s="916"/>
    </row>
    <row r="5" spans="1:14" ht="17.100000000000001" customHeight="1">
      <c r="A5" s="3490"/>
      <c r="B5" s="914" t="s">
        <v>1265</v>
      </c>
      <c r="C5" s="914"/>
      <c r="D5" s="914"/>
      <c r="E5" s="914"/>
      <c r="F5" s="914"/>
      <c r="G5" s="914"/>
      <c r="H5" s="914"/>
      <c r="I5" s="914"/>
      <c r="J5" s="914" t="s">
        <v>723</v>
      </c>
      <c r="K5" s="914" t="s">
        <v>724</v>
      </c>
      <c r="L5" s="914"/>
      <c r="M5" s="914"/>
      <c r="N5" s="914"/>
    </row>
    <row r="6" spans="1:14" ht="14.1" customHeight="1">
      <c r="A6" s="3490"/>
      <c r="B6" s="914"/>
      <c r="C6" s="975" t="s">
        <v>725</v>
      </c>
      <c r="D6" s="917"/>
      <c r="E6" s="918"/>
      <c r="F6" s="918"/>
      <c r="G6" s="918"/>
      <c r="H6" s="918"/>
      <c r="I6" s="918"/>
      <c r="J6" s="918"/>
      <c r="K6" s="918"/>
      <c r="L6" s="918"/>
      <c r="M6" s="918"/>
      <c r="N6" s="919"/>
    </row>
    <row r="7" spans="1:14" ht="14.1" customHeight="1">
      <c r="A7" s="976"/>
      <c r="B7" s="914"/>
      <c r="C7" s="977" t="s">
        <v>299</v>
      </c>
      <c r="D7" s="921"/>
      <c r="E7" s="922"/>
      <c r="F7" s="922"/>
      <c r="G7" s="922"/>
      <c r="H7" s="922"/>
      <c r="I7" s="922"/>
      <c r="J7" s="922"/>
      <c r="K7" s="922"/>
      <c r="L7" s="922"/>
      <c r="M7" s="922"/>
      <c r="N7" s="923"/>
    </row>
    <row r="8" spans="1:14" ht="14.1" customHeight="1">
      <c r="A8" s="976"/>
      <c r="B8" s="914"/>
      <c r="C8" s="978" t="s">
        <v>110</v>
      </c>
      <c r="D8" s="897" t="str">
        <f>"　　"&amp;TEXT(入力シート!D16,"ggge年m月d日")&amp;TEXT(入力シート!D17,) &amp;"　～　"&amp;TEXT(入力シート!D17,"ggge年m月d日")</f>
        <v>　　明治33年1月0日　～　明治33年1月0日</v>
      </c>
      <c r="E8" s="924"/>
      <c r="F8" s="898"/>
      <c r="G8" s="925"/>
      <c r="H8" s="926"/>
      <c r="I8" s="898"/>
      <c r="J8" s="898"/>
      <c r="K8" s="898"/>
      <c r="L8" s="898"/>
      <c r="M8" s="898"/>
      <c r="N8" s="927"/>
    </row>
    <row r="9" spans="1:14" ht="14.1" customHeight="1">
      <c r="A9" s="976"/>
      <c r="B9" s="914"/>
      <c r="C9" s="979" t="s">
        <v>1266</v>
      </c>
      <c r="D9" s="897"/>
      <c r="E9" s="898"/>
      <c r="F9" s="898"/>
      <c r="G9" s="898"/>
      <c r="H9" s="898"/>
      <c r="I9" s="898"/>
      <c r="J9" s="898"/>
      <c r="K9" s="898"/>
      <c r="L9" s="898"/>
      <c r="M9" s="898"/>
      <c r="N9" s="927"/>
    </row>
    <row r="10" spans="1:14" ht="14.1" customHeight="1">
      <c r="A10" s="976"/>
      <c r="B10" s="914"/>
      <c r="C10" s="980" t="s">
        <v>726</v>
      </c>
      <c r="D10" s="897" t="s">
        <v>1267</v>
      </c>
      <c r="E10" s="897">
        <f>+入力シート!C3</f>
        <v>0</v>
      </c>
      <c r="F10" s="898"/>
      <c r="G10" s="898"/>
      <c r="H10" s="898"/>
      <c r="I10" s="898"/>
      <c r="J10" s="898"/>
      <c r="K10" s="898"/>
      <c r="L10" s="898"/>
      <c r="M10" s="898"/>
      <c r="N10" s="927"/>
    </row>
    <row r="11" spans="1:14" ht="14.1" customHeight="1">
      <c r="A11" s="976"/>
      <c r="B11" s="914"/>
      <c r="C11" s="981"/>
      <c r="D11" s="897" t="s">
        <v>728</v>
      </c>
      <c r="E11" s="897"/>
      <c r="F11" s="898"/>
      <c r="G11" s="898"/>
      <c r="H11" s="897"/>
      <c r="I11" s="898"/>
      <c r="J11" s="898"/>
      <c r="K11" s="897"/>
      <c r="L11" s="898"/>
      <c r="M11" s="898"/>
      <c r="N11" s="927"/>
    </row>
    <row r="12" spans="1:14" ht="14.1" customHeight="1">
      <c r="A12" s="976"/>
      <c r="B12" s="914"/>
      <c r="C12" s="977"/>
      <c r="D12" s="897" t="s">
        <v>1268</v>
      </c>
      <c r="E12" s="897"/>
      <c r="F12" s="898"/>
      <c r="G12" s="898"/>
      <c r="H12" s="897"/>
      <c r="I12" s="898"/>
      <c r="J12" s="898"/>
      <c r="K12" s="897"/>
      <c r="L12" s="898"/>
      <c r="M12" s="898"/>
      <c r="N12" s="927"/>
    </row>
    <row r="13" spans="1:14" ht="14.1" customHeight="1">
      <c r="A13" s="976"/>
      <c r="B13" s="914"/>
      <c r="C13" s="980" t="s">
        <v>117</v>
      </c>
      <c r="D13" s="897" t="s">
        <v>1269</v>
      </c>
      <c r="E13" s="3491">
        <f>+入力シート!D23</f>
        <v>0</v>
      </c>
      <c r="F13" s="3492"/>
      <c r="G13" s="3492"/>
      <c r="H13" s="3492"/>
      <c r="I13" s="3492"/>
      <c r="J13" s="3492"/>
      <c r="K13" s="3492"/>
      <c r="L13" s="3492"/>
      <c r="M13" s="3492"/>
      <c r="N13" s="3493"/>
    </row>
    <row r="14" spans="1:14" ht="14.1" customHeight="1">
      <c r="A14" s="976"/>
      <c r="B14" s="914"/>
      <c r="C14" s="981"/>
      <c r="D14" s="897" t="s">
        <v>728</v>
      </c>
      <c r="E14" s="1271" t="s">
        <v>1510</v>
      </c>
      <c r="F14" s="898"/>
      <c r="G14" s="898"/>
      <c r="H14" s="897"/>
      <c r="I14" s="898"/>
      <c r="J14" s="898"/>
      <c r="K14" s="897"/>
      <c r="L14" s="898"/>
      <c r="M14" s="898"/>
      <c r="N14" s="927"/>
    </row>
    <row r="15" spans="1:14" ht="14.1" customHeight="1">
      <c r="A15" s="976"/>
      <c r="B15" s="914"/>
      <c r="C15" s="982"/>
      <c r="D15" s="931" t="s">
        <v>1270</v>
      </c>
      <c r="E15" s="931"/>
      <c r="F15" s="932"/>
      <c r="G15" s="932"/>
      <c r="H15" s="931"/>
      <c r="I15" s="932"/>
      <c r="J15" s="932"/>
      <c r="K15" s="931"/>
      <c r="L15" s="932"/>
      <c r="M15" s="932"/>
      <c r="N15" s="933"/>
    </row>
    <row r="16" spans="1:14" ht="6.95" customHeight="1">
      <c r="A16" s="976"/>
      <c r="B16" s="914"/>
      <c r="C16" s="914"/>
      <c r="D16" s="914"/>
      <c r="E16" s="914"/>
      <c r="F16" s="914"/>
      <c r="G16" s="914"/>
      <c r="H16" s="914"/>
      <c r="I16" s="914"/>
      <c r="J16" s="914"/>
      <c r="K16" s="914"/>
      <c r="L16" s="914"/>
      <c r="M16" s="914"/>
      <c r="N16" s="914"/>
    </row>
    <row r="17" spans="1:14" ht="16.5" customHeight="1">
      <c r="A17" s="976"/>
      <c r="B17" s="914"/>
      <c r="C17" s="983" t="s">
        <v>1271</v>
      </c>
      <c r="D17" s="984"/>
      <c r="E17" s="985"/>
      <c r="F17" s="934" t="s">
        <v>1272</v>
      </c>
      <c r="G17" s="935"/>
      <c r="H17" s="935"/>
      <c r="I17" s="935"/>
      <c r="J17" s="935"/>
      <c r="K17" s="935"/>
      <c r="L17" s="935"/>
      <c r="M17" s="935"/>
      <c r="N17" s="936"/>
    </row>
    <row r="18" spans="1:14" ht="6.95" customHeight="1">
      <c r="A18" s="976"/>
      <c r="B18" s="914"/>
      <c r="C18" s="914"/>
      <c r="D18" s="914"/>
      <c r="E18" s="914"/>
      <c r="F18" s="914"/>
      <c r="G18" s="914"/>
      <c r="H18" s="914"/>
      <c r="I18" s="914"/>
      <c r="J18" s="914"/>
      <c r="K18" s="914"/>
      <c r="L18" s="914"/>
      <c r="M18" s="914"/>
      <c r="N18" s="914"/>
    </row>
    <row r="19" spans="1:14" ht="17.100000000000001" customHeight="1">
      <c r="A19" s="986"/>
      <c r="B19" s="914" t="s">
        <v>1273</v>
      </c>
      <c r="C19" s="914"/>
      <c r="D19" s="914"/>
      <c r="E19" s="914"/>
      <c r="F19" s="914"/>
      <c r="G19" s="914"/>
      <c r="H19" s="914"/>
      <c r="I19" s="914"/>
      <c r="J19" s="914"/>
      <c r="K19" s="914"/>
      <c r="L19" s="914"/>
      <c r="M19" s="914"/>
      <c r="N19" s="914"/>
    </row>
    <row r="20" spans="1:14" ht="26.1" customHeight="1">
      <c r="A20" s="976"/>
      <c r="B20" s="914"/>
      <c r="C20" s="3494" t="s">
        <v>1511</v>
      </c>
      <c r="D20" s="3495"/>
      <c r="E20" s="3496" t="s">
        <v>1512</v>
      </c>
      <c r="F20" s="3497"/>
      <c r="G20" s="3498"/>
      <c r="H20" s="3499" t="s">
        <v>1513</v>
      </c>
      <c r="I20" s="3500"/>
      <c r="J20" s="3500"/>
      <c r="K20" s="3500"/>
      <c r="L20" s="3496" t="s">
        <v>1514</v>
      </c>
      <c r="M20" s="3501"/>
      <c r="N20" s="3502"/>
    </row>
    <row r="21" spans="1:14" ht="26.1" customHeight="1">
      <c r="A21" s="976"/>
      <c r="B21" s="914"/>
      <c r="C21" s="3509" t="s">
        <v>1515</v>
      </c>
      <c r="D21" s="3510"/>
      <c r="E21" s="3511" t="s">
        <v>1516</v>
      </c>
      <c r="F21" s="3512"/>
      <c r="G21" s="3513"/>
      <c r="H21" s="3514" t="s">
        <v>1517</v>
      </c>
      <c r="I21" s="3515"/>
      <c r="J21" s="3515"/>
      <c r="K21" s="3515"/>
      <c r="L21" s="3511" t="s">
        <v>1518</v>
      </c>
      <c r="M21" s="3516"/>
      <c r="N21" s="3517"/>
    </row>
    <row r="22" spans="1:14" ht="26.1" customHeight="1">
      <c r="A22" s="976"/>
      <c r="B22" s="914"/>
      <c r="C22" s="3509" t="s">
        <v>1519</v>
      </c>
      <c r="D22" s="3510"/>
      <c r="E22" s="3511" t="s">
        <v>1512</v>
      </c>
      <c r="F22" s="3512"/>
      <c r="G22" s="3513"/>
      <c r="H22" s="3514" t="s">
        <v>1274</v>
      </c>
      <c r="I22" s="3515"/>
      <c r="J22" s="3515"/>
      <c r="K22" s="3515"/>
      <c r="L22" s="3511" t="s">
        <v>1520</v>
      </c>
      <c r="M22" s="3516"/>
      <c r="N22" s="3517"/>
    </row>
    <row r="23" spans="1:14" ht="14.25">
      <c r="A23" s="976"/>
      <c r="B23" s="914"/>
      <c r="C23" s="3518" t="s">
        <v>356</v>
      </c>
      <c r="D23" s="3519"/>
      <c r="E23" s="3520"/>
      <c r="F23" s="3521"/>
      <c r="G23" s="3521"/>
      <c r="H23" s="3521"/>
      <c r="I23" s="3521"/>
      <c r="J23" s="3521"/>
      <c r="K23" s="3521"/>
      <c r="L23" s="3521"/>
      <c r="M23" s="3521"/>
      <c r="N23" s="3522"/>
    </row>
    <row r="24" spans="1:14" ht="6.95" customHeight="1">
      <c r="A24" s="976"/>
      <c r="B24" s="914"/>
      <c r="C24" s="914"/>
      <c r="D24" s="914"/>
      <c r="E24" s="914"/>
      <c r="F24" s="914"/>
      <c r="G24" s="914"/>
      <c r="H24" s="914"/>
      <c r="I24" s="914"/>
      <c r="J24" s="914"/>
      <c r="K24" s="914"/>
      <c r="L24" s="914"/>
      <c r="M24" s="914"/>
      <c r="N24" s="914"/>
    </row>
    <row r="25" spans="1:14" ht="17.100000000000001" customHeight="1">
      <c r="A25" s="986"/>
      <c r="B25" s="914" t="s">
        <v>1275</v>
      </c>
      <c r="C25" s="914"/>
      <c r="D25" s="914"/>
      <c r="E25" s="914"/>
      <c r="F25" s="914"/>
      <c r="G25" s="914"/>
      <c r="H25" s="914"/>
      <c r="I25" s="914"/>
      <c r="J25" s="914"/>
      <c r="K25" s="914"/>
      <c r="L25" s="914"/>
      <c r="M25" s="914"/>
      <c r="N25" s="914"/>
    </row>
    <row r="26" spans="1:14" ht="14.1" customHeight="1">
      <c r="A26" s="976"/>
      <c r="B26" s="914"/>
      <c r="C26" s="987" t="s">
        <v>726</v>
      </c>
      <c r="D26" s="917" t="s">
        <v>1276</v>
      </c>
      <c r="E26" s="918"/>
      <c r="F26" s="918" t="s">
        <v>1277</v>
      </c>
      <c r="G26" s="918"/>
      <c r="H26" s="918" t="s">
        <v>1278</v>
      </c>
      <c r="I26" s="918"/>
      <c r="J26" s="918" t="s">
        <v>1279</v>
      </c>
      <c r="K26" s="918"/>
      <c r="L26" s="918" t="s">
        <v>1280</v>
      </c>
      <c r="M26" s="918"/>
      <c r="N26" s="919"/>
    </row>
    <row r="27" spans="1:14" ht="14.1" customHeight="1">
      <c r="A27" s="976"/>
      <c r="B27" s="914"/>
      <c r="C27" s="977"/>
      <c r="D27" s="897" t="s">
        <v>736</v>
      </c>
      <c r="E27" s="898"/>
      <c r="F27" s="898"/>
      <c r="G27" s="898"/>
      <c r="H27" s="898" t="s">
        <v>1281</v>
      </c>
      <c r="I27" s="898"/>
      <c r="J27" s="898" t="s">
        <v>1282</v>
      </c>
      <c r="K27" s="898"/>
      <c r="L27" s="898" t="s">
        <v>1521</v>
      </c>
      <c r="M27" s="898"/>
      <c r="N27" s="927"/>
    </row>
    <row r="28" spans="1:14" ht="14.1" customHeight="1">
      <c r="A28" s="976"/>
      <c r="B28" s="914"/>
      <c r="C28" s="988" t="s">
        <v>117</v>
      </c>
      <c r="D28" s="897" t="s">
        <v>1276</v>
      </c>
      <c r="E28" s="898"/>
      <c r="F28" s="898" t="s">
        <v>1283</v>
      </c>
      <c r="G28" s="898"/>
      <c r="H28" s="898" t="s">
        <v>1278</v>
      </c>
      <c r="I28" s="898"/>
      <c r="J28" s="898" t="s">
        <v>1279</v>
      </c>
      <c r="K28" s="898"/>
      <c r="L28" s="898" t="s">
        <v>1280</v>
      </c>
      <c r="M28" s="898"/>
      <c r="N28" s="927"/>
    </row>
    <row r="29" spans="1:14" ht="14.1" customHeight="1">
      <c r="A29" s="976"/>
      <c r="B29" s="914"/>
      <c r="C29" s="982"/>
      <c r="D29" s="938" t="s">
        <v>736</v>
      </c>
      <c r="E29" s="939"/>
      <c r="F29" s="939"/>
      <c r="G29" s="939"/>
      <c r="H29" s="939" t="s">
        <v>1284</v>
      </c>
      <c r="I29" s="939"/>
      <c r="J29" s="939" t="s">
        <v>1285</v>
      </c>
      <c r="K29" s="939"/>
      <c r="L29" s="939" t="s">
        <v>1286</v>
      </c>
      <c r="M29" s="939"/>
      <c r="N29" s="940"/>
    </row>
    <row r="30" spans="1:14" ht="6.95" customHeight="1">
      <c r="A30" s="976"/>
      <c r="B30" s="914"/>
      <c r="C30" s="914"/>
      <c r="D30" s="914"/>
      <c r="E30" s="914"/>
      <c r="F30" s="914"/>
      <c r="G30" s="914"/>
      <c r="H30" s="914"/>
      <c r="I30" s="914"/>
      <c r="J30" s="914"/>
      <c r="K30" s="914"/>
      <c r="L30" s="914"/>
      <c r="M30" s="914"/>
      <c r="N30" s="914"/>
    </row>
    <row r="31" spans="1:14" ht="26.1" customHeight="1">
      <c r="A31" s="976"/>
      <c r="B31" s="914"/>
      <c r="C31" s="975" t="s">
        <v>743</v>
      </c>
      <c r="D31" s="3523" t="s">
        <v>744</v>
      </c>
      <c r="E31" s="3524"/>
      <c r="F31" s="3525"/>
      <c r="G31" s="3526" t="s">
        <v>1287</v>
      </c>
      <c r="H31" s="3524"/>
      <c r="I31" s="3524"/>
      <c r="J31" s="3525"/>
      <c r="K31" s="3526" t="s">
        <v>745</v>
      </c>
      <c r="L31" s="3524"/>
      <c r="M31" s="3524"/>
      <c r="N31" s="3527"/>
    </row>
    <row r="32" spans="1:14" ht="14.1" customHeight="1">
      <c r="A32" s="976"/>
      <c r="B32" s="914"/>
      <c r="C32" s="980" t="s">
        <v>746</v>
      </c>
      <c r="D32" s="897" t="s">
        <v>747</v>
      </c>
      <c r="E32" s="898"/>
      <c r="F32" s="898"/>
      <c r="G32" s="897"/>
      <c r="H32" s="898"/>
      <c r="I32" s="898"/>
      <c r="J32" s="941"/>
      <c r="K32" s="897"/>
      <c r="L32" s="898"/>
      <c r="M32" s="898"/>
      <c r="N32" s="927"/>
    </row>
    <row r="33" spans="1:14" ht="14.1" customHeight="1">
      <c r="A33" s="976"/>
      <c r="B33" s="914"/>
      <c r="C33" s="981"/>
      <c r="D33" s="897" t="s">
        <v>748</v>
      </c>
      <c r="E33" s="898"/>
      <c r="F33" s="898"/>
      <c r="G33" s="897"/>
      <c r="H33" s="898"/>
      <c r="I33" s="898"/>
      <c r="J33" s="941"/>
      <c r="K33" s="897"/>
      <c r="L33" s="898"/>
      <c r="M33" s="898"/>
      <c r="N33" s="927"/>
    </row>
    <row r="34" spans="1:14" ht="14.1" customHeight="1">
      <c r="A34" s="976"/>
      <c r="B34" s="914"/>
      <c r="C34" s="981"/>
      <c r="D34" s="897" t="s">
        <v>749</v>
      </c>
      <c r="E34" s="898"/>
      <c r="F34" s="898"/>
      <c r="G34" s="897"/>
      <c r="H34" s="898"/>
      <c r="I34" s="898"/>
      <c r="J34" s="941"/>
      <c r="K34" s="897"/>
      <c r="L34" s="898"/>
      <c r="M34" s="898"/>
      <c r="N34" s="927"/>
    </row>
    <row r="35" spans="1:14" ht="14.1" customHeight="1">
      <c r="A35" s="976"/>
      <c r="B35" s="914"/>
      <c r="C35" s="977"/>
      <c r="D35" s="897" t="s">
        <v>215</v>
      </c>
      <c r="E35" s="898"/>
      <c r="F35" s="898"/>
      <c r="G35" s="897"/>
      <c r="H35" s="898"/>
      <c r="I35" s="898"/>
      <c r="J35" s="941"/>
      <c r="K35" s="897"/>
      <c r="L35" s="898"/>
      <c r="M35" s="898"/>
      <c r="N35" s="927"/>
    </row>
    <row r="36" spans="1:14" ht="14.1" customHeight="1">
      <c r="A36" s="976"/>
      <c r="B36" s="914"/>
      <c r="C36" s="978" t="s">
        <v>750</v>
      </c>
      <c r="D36" s="897" t="s">
        <v>1288</v>
      </c>
      <c r="E36" s="898"/>
      <c r="F36" s="898"/>
      <c r="G36" s="897" t="s">
        <v>1289</v>
      </c>
      <c r="H36" s="898"/>
      <c r="I36" s="898"/>
      <c r="J36" s="941"/>
      <c r="K36" s="897"/>
      <c r="L36" s="898"/>
      <c r="M36" s="898"/>
      <c r="N36" s="927"/>
    </row>
    <row r="37" spans="1:14" ht="14.1" customHeight="1">
      <c r="A37" s="976"/>
      <c r="B37" s="914"/>
      <c r="C37" s="978" t="s">
        <v>677</v>
      </c>
      <c r="D37" s="897" t="s">
        <v>753</v>
      </c>
      <c r="E37" s="898"/>
      <c r="F37" s="898"/>
      <c r="G37" s="897" t="s">
        <v>1290</v>
      </c>
      <c r="H37" s="898"/>
      <c r="I37" s="898"/>
      <c r="J37" s="941"/>
      <c r="K37" s="897"/>
      <c r="L37" s="898"/>
      <c r="M37" s="898"/>
      <c r="N37" s="927"/>
    </row>
    <row r="38" spans="1:14" ht="14.1" customHeight="1">
      <c r="A38" s="976"/>
      <c r="B38" s="914"/>
      <c r="C38" s="982" t="s">
        <v>215</v>
      </c>
      <c r="D38" s="931"/>
      <c r="E38" s="932"/>
      <c r="F38" s="932"/>
      <c r="G38" s="931"/>
      <c r="H38" s="932"/>
      <c r="I38" s="932"/>
      <c r="J38" s="942"/>
      <c r="K38" s="931"/>
      <c r="L38" s="932"/>
      <c r="M38" s="932"/>
      <c r="N38" s="933"/>
    </row>
    <row r="39" spans="1:14" ht="6.95" customHeight="1">
      <c r="A39" s="976"/>
      <c r="B39" s="914"/>
      <c r="C39" s="914"/>
      <c r="D39" s="914"/>
      <c r="E39" s="914"/>
      <c r="F39" s="914"/>
      <c r="G39" s="914"/>
      <c r="H39" s="914"/>
      <c r="I39" s="914"/>
      <c r="J39" s="914"/>
      <c r="K39" s="914"/>
      <c r="L39" s="914"/>
      <c r="M39" s="914"/>
      <c r="N39" s="914"/>
    </row>
    <row r="40" spans="1:14" ht="14.25" customHeight="1">
      <c r="A40" s="976"/>
      <c r="B40" s="914"/>
      <c r="C40" s="3503" t="s">
        <v>755</v>
      </c>
      <c r="D40" s="3504"/>
      <c r="E40" s="3505"/>
      <c r="F40" s="3506" t="s">
        <v>756</v>
      </c>
      <c r="G40" s="3507"/>
      <c r="H40" s="3507"/>
      <c r="I40" s="3507"/>
      <c r="J40" s="3507"/>
      <c r="K40" s="3507"/>
      <c r="L40" s="3507"/>
      <c r="M40" s="3507"/>
      <c r="N40" s="3508"/>
    </row>
    <row r="41" spans="1:14" ht="14.25" customHeight="1">
      <c r="A41" s="976"/>
      <c r="B41" s="914"/>
      <c r="C41" s="3528" t="s">
        <v>757</v>
      </c>
      <c r="D41" s="3529"/>
      <c r="E41" s="3530"/>
      <c r="F41" s="3531" t="s">
        <v>1291</v>
      </c>
      <c r="G41" s="3521"/>
      <c r="H41" s="3521"/>
      <c r="I41" s="3521"/>
      <c r="J41" s="3521"/>
      <c r="K41" s="3521"/>
      <c r="L41" s="3521"/>
      <c r="M41" s="3521"/>
      <c r="N41" s="3522"/>
    </row>
    <row r="42" spans="1:14" ht="6.95" customHeight="1">
      <c r="A42" s="976"/>
      <c r="B42" s="914"/>
      <c r="C42" s="914"/>
      <c r="D42" s="914"/>
      <c r="E42" s="914"/>
      <c r="F42" s="914"/>
      <c r="G42" s="914"/>
      <c r="H42" s="914"/>
      <c r="I42" s="914"/>
      <c r="J42" s="914"/>
      <c r="K42" s="914"/>
      <c r="L42" s="914"/>
      <c r="M42" s="914"/>
      <c r="N42" s="914"/>
    </row>
    <row r="43" spans="1:14" ht="13.5" customHeight="1">
      <c r="A43" s="976"/>
      <c r="B43" s="914"/>
      <c r="C43" s="3532" t="s">
        <v>1292</v>
      </c>
      <c r="D43" s="3533"/>
      <c r="E43" s="3533"/>
      <c r="F43" s="3533"/>
      <c r="G43" s="3534" t="s">
        <v>1522</v>
      </c>
      <c r="H43" s="3535"/>
      <c r="I43" s="3535"/>
      <c r="J43" s="3535"/>
      <c r="K43" s="3535"/>
      <c r="L43" s="3535"/>
      <c r="M43" s="3535"/>
      <c r="N43" s="3536"/>
    </row>
    <row r="44" spans="1:14" ht="6.95" customHeight="1">
      <c r="A44" s="976"/>
      <c r="B44" s="914"/>
      <c r="C44" s="914"/>
      <c r="D44" s="914"/>
      <c r="E44" s="914"/>
      <c r="F44" s="914"/>
      <c r="G44" s="914"/>
      <c r="H44" s="914"/>
      <c r="I44" s="914"/>
      <c r="J44" s="914"/>
      <c r="K44" s="914"/>
      <c r="L44" s="914"/>
      <c r="M44" s="914"/>
      <c r="N44" s="914"/>
    </row>
    <row r="45" spans="1:14" ht="17.100000000000001" customHeight="1">
      <c r="A45" s="986"/>
      <c r="B45" s="914" t="s">
        <v>1293</v>
      </c>
      <c r="C45" s="914"/>
      <c r="D45" s="914"/>
      <c r="E45" s="914"/>
      <c r="F45" s="914"/>
      <c r="G45" s="914"/>
      <c r="H45" s="914"/>
      <c r="I45" s="914"/>
      <c r="J45" s="914"/>
      <c r="K45" s="914"/>
      <c r="L45" s="914"/>
      <c r="M45" s="914"/>
      <c r="N45" s="914"/>
    </row>
    <row r="46" spans="1:14" ht="14.1" customHeight="1">
      <c r="A46" s="976"/>
      <c r="B46" s="914"/>
      <c r="C46" s="989" t="s">
        <v>1523</v>
      </c>
      <c r="D46" s="990"/>
      <c r="E46" s="991" t="s">
        <v>773</v>
      </c>
      <c r="F46" s="3537" t="s">
        <v>1294</v>
      </c>
      <c r="G46" s="3538"/>
      <c r="H46" s="3538"/>
      <c r="I46" s="3538"/>
      <c r="J46" s="3541" t="s">
        <v>772</v>
      </c>
      <c r="K46" s="3541"/>
      <c r="L46" s="3537" t="s">
        <v>1295</v>
      </c>
      <c r="M46" s="3542"/>
      <c r="N46" s="3543"/>
    </row>
    <row r="47" spans="1:14" ht="14.1" customHeight="1">
      <c r="A47" s="976"/>
      <c r="B47" s="914"/>
      <c r="C47" s="988"/>
      <c r="D47" s="3550" t="s">
        <v>1524</v>
      </c>
      <c r="E47" s="1260" t="s">
        <v>775</v>
      </c>
      <c r="F47" s="3539"/>
      <c r="G47" s="3539"/>
      <c r="H47" s="3539"/>
      <c r="I47" s="3539"/>
      <c r="J47" s="3551" t="s">
        <v>726</v>
      </c>
      <c r="K47" s="3551" t="s">
        <v>117</v>
      </c>
      <c r="L47" s="3544"/>
      <c r="M47" s="3545"/>
      <c r="N47" s="3546"/>
    </row>
    <row r="48" spans="1:14" ht="14.1" customHeight="1">
      <c r="A48" s="976"/>
      <c r="B48" s="914"/>
      <c r="C48" s="988"/>
      <c r="D48" s="3539"/>
      <c r="E48" s="1260" t="s">
        <v>776</v>
      </c>
      <c r="F48" s="3539"/>
      <c r="G48" s="3539"/>
      <c r="H48" s="3539"/>
      <c r="I48" s="3539"/>
      <c r="J48" s="3551"/>
      <c r="K48" s="3551"/>
      <c r="L48" s="3544"/>
      <c r="M48" s="3545"/>
      <c r="N48" s="3546"/>
    </row>
    <row r="49" spans="1:14" ht="14.1" customHeight="1">
      <c r="A49" s="976"/>
      <c r="B49" s="914"/>
      <c r="C49" s="977"/>
      <c r="D49" s="3540"/>
      <c r="E49" s="1261" t="s">
        <v>777</v>
      </c>
      <c r="F49" s="3540"/>
      <c r="G49" s="3540"/>
      <c r="H49" s="3540"/>
      <c r="I49" s="3540"/>
      <c r="J49" s="3552"/>
      <c r="K49" s="3552"/>
      <c r="L49" s="3547"/>
      <c r="M49" s="3548"/>
      <c r="N49" s="3549"/>
    </row>
    <row r="50" spans="1:14" ht="14.1" customHeight="1">
      <c r="A50" s="976"/>
      <c r="B50" s="914"/>
      <c r="C50" s="920" t="s">
        <v>1525</v>
      </c>
      <c r="D50" s="922"/>
      <c r="E50" s="899"/>
      <c r="F50" s="3557" t="s">
        <v>1526</v>
      </c>
      <c r="G50" s="3558"/>
      <c r="H50" s="3558"/>
      <c r="I50" s="3558"/>
      <c r="J50" s="899" t="s">
        <v>1527</v>
      </c>
      <c r="K50" s="899" t="s">
        <v>1527</v>
      </c>
      <c r="L50" s="3558"/>
      <c r="M50" s="3559"/>
      <c r="N50" s="3560"/>
    </row>
    <row r="51" spans="1:14" ht="14.1" customHeight="1">
      <c r="A51" s="976"/>
      <c r="B51" s="914"/>
      <c r="C51" s="937" t="s">
        <v>1528</v>
      </c>
      <c r="D51" s="908"/>
      <c r="E51" s="899"/>
      <c r="F51" s="3553" t="s">
        <v>1529</v>
      </c>
      <c r="G51" s="3554"/>
      <c r="H51" s="3554"/>
      <c r="I51" s="3554"/>
      <c r="J51" s="899" t="s">
        <v>1527</v>
      </c>
      <c r="K51" s="899" t="s">
        <v>1527</v>
      </c>
      <c r="L51" s="3554"/>
      <c r="M51" s="3555"/>
      <c r="N51" s="3556"/>
    </row>
    <row r="52" spans="1:14" ht="14.1" customHeight="1">
      <c r="A52" s="976"/>
      <c r="B52" s="914"/>
      <c r="C52" s="937"/>
      <c r="D52" s="908"/>
      <c r="E52" s="899"/>
      <c r="F52" s="3553" t="s">
        <v>1296</v>
      </c>
      <c r="G52" s="3554"/>
      <c r="H52" s="3554"/>
      <c r="I52" s="3554"/>
      <c r="J52" s="899" t="s">
        <v>1527</v>
      </c>
      <c r="K52" s="899" t="s">
        <v>1527</v>
      </c>
      <c r="L52" s="3554"/>
      <c r="M52" s="3555"/>
      <c r="N52" s="3556"/>
    </row>
    <row r="53" spans="1:14" ht="14.1" customHeight="1">
      <c r="A53" s="976"/>
      <c r="B53" s="914"/>
      <c r="C53" s="937"/>
      <c r="D53" s="3561" t="s">
        <v>1297</v>
      </c>
      <c r="E53" s="899"/>
      <c r="F53" s="3553" t="s">
        <v>1298</v>
      </c>
      <c r="G53" s="3554"/>
      <c r="H53" s="3554"/>
      <c r="I53" s="3554"/>
      <c r="J53" s="899" t="s">
        <v>1527</v>
      </c>
      <c r="K53" s="899" t="s">
        <v>1527</v>
      </c>
      <c r="L53" s="3554"/>
      <c r="M53" s="3555"/>
      <c r="N53" s="3556"/>
    </row>
    <row r="54" spans="1:14" ht="14.1" customHeight="1">
      <c r="A54" s="976"/>
      <c r="B54" s="914"/>
      <c r="C54" s="920"/>
      <c r="D54" s="3558"/>
      <c r="E54" s="899"/>
      <c r="F54" s="3553" t="s">
        <v>1299</v>
      </c>
      <c r="G54" s="3554"/>
      <c r="H54" s="3554"/>
      <c r="I54" s="3554"/>
      <c r="J54" s="899" t="s">
        <v>1527</v>
      </c>
      <c r="K54" s="899" t="s">
        <v>1527</v>
      </c>
      <c r="L54" s="3554"/>
      <c r="M54" s="3555"/>
      <c r="N54" s="3556"/>
    </row>
    <row r="55" spans="1:14" ht="14.1" customHeight="1">
      <c r="A55" s="976"/>
      <c r="B55" s="914"/>
      <c r="C55" s="937" t="s">
        <v>1530</v>
      </c>
      <c r="D55" s="908"/>
      <c r="E55" s="899"/>
      <c r="F55" s="3553" t="s">
        <v>1531</v>
      </c>
      <c r="G55" s="3554"/>
      <c r="H55" s="3554"/>
      <c r="I55" s="3554"/>
      <c r="J55" s="899" t="s">
        <v>1527</v>
      </c>
      <c r="K55" s="899" t="s">
        <v>1527</v>
      </c>
      <c r="L55" s="3554"/>
      <c r="M55" s="3555"/>
      <c r="N55" s="3556"/>
    </row>
    <row r="56" spans="1:14" ht="13.5" customHeight="1">
      <c r="A56" s="976"/>
      <c r="B56" s="914"/>
      <c r="C56" s="920"/>
      <c r="D56" s="1262" t="s">
        <v>1301</v>
      </c>
      <c r="E56" s="899"/>
      <c r="F56" s="3562" t="s">
        <v>1302</v>
      </c>
      <c r="G56" s="3563"/>
      <c r="H56" s="3563"/>
      <c r="I56" s="3564"/>
      <c r="J56" s="899" t="s">
        <v>1527</v>
      </c>
      <c r="K56" s="899" t="s">
        <v>1527</v>
      </c>
      <c r="L56" s="3554"/>
      <c r="M56" s="3555"/>
      <c r="N56" s="3556"/>
    </row>
    <row r="57" spans="1:14" ht="14.1" customHeight="1">
      <c r="A57" s="976"/>
      <c r="B57" s="914"/>
      <c r="C57" s="937" t="s">
        <v>1532</v>
      </c>
      <c r="D57" s="908"/>
      <c r="E57" s="899"/>
      <c r="F57" s="3553" t="s">
        <v>1533</v>
      </c>
      <c r="G57" s="3554"/>
      <c r="H57" s="3554"/>
      <c r="I57" s="3554"/>
      <c r="J57" s="899" t="s">
        <v>1527</v>
      </c>
      <c r="K57" s="899" t="s">
        <v>1527</v>
      </c>
      <c r="L57" s="3554"/>
      <c r="M57" s="3555"/>
      <c r="N57" s="3556"/>
    </row>
    <row r="58" spans="1:14" ht="14.1" customHeight="1">
      <c r="A58" s="976"/>
      <c r="B58" s="914"/>
      <c r="C58" s="943"/>
      <c r="D58" s="944" t="s">
        <v>1301</v>
      </c>
      <c r="E58" s="899"/>
      <c r="F58" s="3553" t="s">
        <v>1073</v>
      </c>
      <c r="G58" s="3554"/>
      <c r="H58" s="3554"/>
      <c r="I58" s="3554"/>
      <c r="J58" s="899" t="s">
        <v>1527</v>
      </c>
      <c r="K58" s="899" t="s">
        <v>1527</v>
      </c>
      <c r="L58" s="3554"/>
      <c r="M58" s="3555"/>
      <c r="N58" s="3556"/>
    </row>
    <row r="59" spans="1:14" ht="14.1" customHeight="1">
      <c r="A59" s="976"/>
      <c r="B59" s="914"/>
      <c r="C59" s="937" t="s">
        <v>1534</v>
      </c>
      <c r="D59" s="908"/>
      <c r="E59" s="899"/>
      <c r="F59" s="3553" t="s">
        <v>1535</v>
      </c>
      <c r="G59" s="3554"/>
      <c r="H59" s="3554"/>
      <c r="I59" s="3554"/>
      <c r="J59" s="899" t="s">
        <v>1527</v>
      </c>
      <c r="K59" s="899" t="s">
        <v>1527</v>
      </c>
      <c r="L59" s="3554"/>
      <c r="M59" s="3555"/>
      <c r="N59" s="3556"/>
    </row>
    <row r="60" spans="1:14" ht="14.1" customHeight="1">
      <c r="A60" s="976"/>
      <c r="B60" s="914"/>
      <c r="C60" s="920"/>
      <c r="D60" s="922"/>
      <c r="E60" s="899"/>
      <c r="F60" s="3553" t="s">
        <v>1304</v>
      </c>
      <c r="G60" s="3554"/>
      <c r="H60" s="3554"/>
      <c r="I60" s="3554"/>
      <c r="J60" s="899" t="s">
        <v>1527</v>
      </c>
      <c r="K60" s="899" t="s">
        <v>1527</v>
      </c>
      <c r="L60" s="3554"/>
      <c r="M60" s="3555"/>
      <c r="N60" s="3556"/>
    </row>
    <row r="61" spans="1:14" ht="14.1" customHeight="1">
      <c r="A61" s="976"/>
      <c r="B61" s="914"/>
      <c r="C61" s="928" t="s">
        <v>1536</v>
      </c>
      <c r="D61" s="945"/>
      <c r="E61" s="901"/>
      <c r="F61" s="3553" t="s">
        <v>1537</v>
      </c>
      <c r="G61" s="3554"/>
      <c r="H61" s="3554"/>
      <c r="I61" s="3554"/>
      <c r="J61" s="899" t="s">
        <v>1527</v>
      </c>
      <c r="K61" s="899" t="s">
        <v>1527</v>
      </c>
      <c r="L61" s="3554"/>
      <c r="M61" s="3555"/>
      <c r="N61" s="3556"/>
    </row>
    <row r="62" spans="1:14" ht="14.1" customHeight="1">
      <c r="A62" s="976"/>
      <c r="B62" s="914"/>
      <c r="C62" s="937"/>
      <c r="D62" s="944" t="s">
        <v>1305</v>
      </c>
      <c r="E62" s="899"/>
      <c r="F62" s="3553" t="s">
        <v>797</v>
      </c>
      <c r="G62" s="3554"/>
      <c r="H62" s="3554"/>
      <c r="I62" s="3554"/>
      <c r="J62" s="899" t="s">
        <v>1527</v>
      </c>
      <c r="K62" s="899" t="s">
        <v>1527</v>
      </c>
      <c r="L62" s="3554"/>
      <c r="M62" s="3555"/>
      <c r="N62" s="3556"/>
    </row>
    <row r="63" spans="1:14" ht="14.1" customHeight="1">
      <c r="A63" s="976"/>
      <c r="B63" s="914"/>
      <c r="C63" s="930"/>
      <c r="D63" s="946" t="s">
        <v>1306</v>
      </c>
      <c r="E63" s="900"/>
      <c r="F63" s="3565" t="s">
        <v>1307</v>
      </c>
      <c r="G63" s="3566"/>
      <c r="H63" s="3566"/>
      <c r="I63" s="3566"/>
      <c r="J63" s="900" t="s">
        <v>1527</v>
      </c>
      <c r="K63" s="900" t="s">
        <v>1527</v>
      </c>
      <c r="L63" s="3566"/>
      <c r="M63" s="3567"/>
      <c r="N63" s="3568"/>
    </row>
    <row r="64" spans="1:14" ht="14.1" customHeight="1">
      <c r="A64" s="976"/>
      <c r="B64" s="914"/>
      <c r="C64" s="947" t="s">
        <v>1538</v>
      </c>
      <c r="D64" s="914"/>
      <c r="E64" s="914"/>
      <c r="F64" s="914"/>
      <c r="G64" s="914"/>
      <c r="H64" s="914"/>
      <c r="I64" s="914"/>
      <c r="J64" s="914"/>
      <c r="K64" s="914"/>
      <c r="L64" s="914"/>
      <c r="M64" s="914"/>
      <c r="N64" s="914"/>
    </row>
    <row r="65" spans="1:14" ht="6.95" customHeight="1">
      <c r="A65" s="976"/>
      <c r="B65" s="914"/>
      <c r="C65" s="914"/>
      <c r="D65" s="914"/>
      <c r="E65" s="914"/>
      <c r="F65" s="914"/>
      <c r="G65" s="914"/>
      <c r="H65" s="914"/>
      <c r="I65" s="914"/>
      <c r="J65" s="914"/>
      <c r="K65" s="914"/>
      <c r="L65" s="914"/>
      <c r="M65" s="914"/>
      <c r="N65" s="914"/>
    </row>
    <row r="66" spans="1:14" ht="17.25">
      <c r="A66" s="986"/>
      <c r="B66" s="914" t="s">
        <v>1308</v>
      </c>
      <c r="C66" s="914"/>
      <c r="D66" s="914"/>
      <c r="E66" s="914"/>
      <c r="F66" s="914"/>
      <c r="G66" s="914"/>
      <c r="H66" s="914"/>
      <c r="I66" s="914"/>
      <c r="J66" s="914"/>
      <c r="K66" s="914"/>
      <c r="L66" s="914"/>
      <c r="M66" s="914"/>
      <c r="N66" s="914"/>
    </row>
    <row r="67" spans="1:14" ht="13.5" customHeight="1">
      <c r="B67" s="914"/>
      <c r="C67" s="989" t="s">
        <v>818</v>
      </c>
      <c r="D67" s="990"/>
      <c r="E67" s="991" t="s">
        <v>773</v>
      </c>
      <c r="F67" s="3523" t="s">
        <v>1294</v>
      </c>
      <c r="G67" s="3569"/>
      <c r="H67" s="3569"/>
      <c r="I67" s="3569"/>
      <c r="J67" s="3570"/>
      <c r="K67" s="3541" t="s">
        <v>772</v>
      </c>
      <c r="L67" s="3541"/>
      <c r="M67" s="3542" t="s">
        <v>1295</v>
      </c>
      <c r="N67" s="3574"/>
    </row>
    <row r="68" spans="1:14" ht="13.5" customHeight="1">
      <c r="A68" s="976"/>
      <c r="B68" s="914"/>
      <c r="C68" s="988"/>
      <c r="D68" s="3550" t="s">
        <v>819</v>
      </c>
      <c r="E68" s="1260" t="s">
        <v>775</v>
      </c>
      <c r="F68" s="3571"/>
      <c r="G68" s="3572"/>
      <c r="H68" s="3572"/>
      <c r="I68" s="3572"/>
      <c r="J68" s="3573"/>
      <c r="K68" s="3582" t="s">
        <v>726</v>
      </c>
      <c r="L68" s="3582" t="s">
        <v>117</v>
      </c>
      <c r="M68" s="3575"/>
      <c r="N68" s="3576"/>
    </row>
    <row r="69" spans="1:14" ht="13.5" customHeight="1">
      <c r="A69" s="976"/>
      <c r="B69" s="914"/>
      <c r="C69" s="988"/>
      <c r="D69" s="3539"/>
      <c r="E69" s="1260" t="s">
        <v>776</v>
      </c>
      <c r="F69" s="3571"/>
      <c r="G69" s="3572"/>
      <c r="H69" s="3572"/>
      <c r="I69" s="3572"/>
      <c r="J69" s="3573"/>
      <c r="K69" s="3551"/>
      <c r="L69" s="3551"/>
      <c r="M69" s="3575"/>
      <c r="N69" s="3576"/>
    </row>
    <row r="70" spans="1:14" ht="13.5" customHeight="1">
      <c r="A70" s="976"/>
      <c r="B70" s="914"/>
      <c r="C70" s="977"/>
      <c r="D70" s="3540"/>
      <c r="E70" s="1261" t="s">
        <v>777</v>
      </c>
      <c r="F70" s="3571"/>
      <c r="G70" s="3572"/>
      <c r="H70" s="3572"/>
      <c r="I70" s="3572"/>
      <c r="J70" s="3573"/>
      <c r="K70" s="3552"/>
      <c r="L70" s="3552"/>
      <c r="M70" s="3577"/>
      <c r="N70" s="3578"/>
    </row>
    <row r="71" spans="1:14" ht="13.5" customHeight="1">
      <c r="A71" s="976"/>
      <c r="B71" s="914"/>
      <c r="C71" s="937" t="s">
        <v>1300</v>
      </c>
      <c r="D71" s="908"/>
      <c r="E71" s="899"/>
      <c r="F71" s="948" t="s">
        <v>1309</v>
      </c>
      <c r="G71" s="949"/>
      <c r="H71" s="949"/>
      <c r="I71" s="949"/>
      <c r="J71" s="950"/>
      <c r="K71" s="901" t="s">
        <v>678</v>
      </c>
      <c r="L71" s="901" t="s">
        <v>678</v>
      </c>
      <c r="M71" s="1263"/>
      <c r="N71" s="951"/>
    </row>
    <row r="72" spans="1:14" ht="13.5" customHeight="1">
      <c r="A72" s="976"/>
      <c r="B72" s="914"/>
      <c r="C72" s="937"/>
      <c r="D72" s="3561" t="s">
        <v>1301</v>
      </c>
      <c r="E72" s="899"/>
      <c r="F72" s="948" t="s">
        <v>1310</v>
      </c>
      <c r="G72" s="949"/>
      <c r="H72" s="949"/>
      <c r="I72" s="949"/>
      <c r="J72" s="950"/>
      <c r="K72" s="901" t="s">
        <v>678</v>
      </c>
      <c r="L72" s="901" t="s">
        <v>678</v>
      </c>
      <c r="M72" s="1263"/>
      <c r="N72" s="951"/>
    </row>
    <row r="73" spans="1:14" ht="13.5" customHeight="1">
      <c r="A73" s="976"/>
      <c r="B73" s="914"/>
      <c r="C73" s="937"/>
      <c r="D73" s="3583"/>
      <c r="E73" s="899"/>
      <c r="F73" s="948" t="s">
        <v>1311</v>
      </c>
      <c r="G73" s="949"/>
      <c r="H73" s="949"/>
      <c r="I73" s="949"/>
      <c r="J73" s="950"/>
      <c r="K73" s="901" t="s">
        <v>678</v>
      </c>
      <c r="L73" s="901" t="s">
        <v>678</v>
      </c>
      <c r="M73" s="1263"/>
      <c r="N73" s="951"/>
    </row>
    <row r="74" spans="1:14" ht="13.5" customHeight="1">
      <c r="A74" s="976"/>
      <c r="B74" s="914"/>
      <c r="C74" s="937"/>
      <c r="D74" s="3583"/>
      <c r="E74" s="899"/>
      <c r="F74" s="948" t="s">
        <v>1312</v>
      </c>
      <c r="G74" s="949"/>
      <c r="H74" s="949"/>
      <c r="I74" s="949"/>
      <c r="J74" s="950"/>
      <c r="K74" s="901" t="s">
        <v>678</v>
      </c>
      <c r="L74" s="901" t="s">
        <v>678</v>
      </c>
      <c r="M74" s="1263"/>
      <c r="N74" s="951"/>
    </row>
    <row r="75" spans="1:14" ht="13.5" customHeight="1">
      <c r="A75" s="976"/>
      <c r="B75" s="914"/>
      <c r="C75" s="937"/>
      <c r="D75" s="3583"/>
      <c r="E75" s="899"/>
      <c r="F75" s="948" t="s">
        <v>1313</v>
      </c>
      <c r="G75" s="949"/>
      <c r="H75" s="949"/>
      <c r="I75" s="949"/>
      <c r="J75" s="950"/>
      <c r="K75" s="901" t="s">
        <v>678</v>
      </c>
      <c r="L75" s="901" t="s">
        <v>678</v>
      </c>
      <c r="M75" s="1263"/>
      <c r="N75" s="951"/>
    </row>
    <row r="76" spans="1:14" ht="13.5" customHeight="1">
      <c r="A76" s="986"/>
      <c r="B76" s="914"/>
      <c r="C76" s="937"/>
      <c r="D76" s="3583"/>
      <c r="E76" s="899"/>
      <c r="F76" s="948" t="s">
        <v>1314</v>
      </c>
      <c r="G76" s="949"/>
      <c r="H76" s="949"/>
      <c r="I76" s="949"/>
      <c r="J76" s="950"/>
      <c r="K76" s="901" t="s">
        <v>678</v>
      </c>
      <c r="L76" s="901" t="s">
        <v>678</v>
      </c>
      <c r="M76" s="1263"/>
      <c r="N76" s="951"/>
    </row>
    <row r="77" spans="1:14" ht="13.5" customHeight="1">
      <c r="A77" s="976"/>
      <c r="B77" s="914"/>
      <c r="C77" s="937"/>
      <c r="D77" s="3583"/>
      <c r="E77" s="899"/>
      <c r="F77" s="948" t="s">
        <v>1315</v>
      </c>
      <c r="G77" s="949"/>
      <c r="H77" s="949"/>
      <c r="I77" s="949"/>
      <c r="J77" s="950"/>
      <c r="K77" s="901" t="s">
        <v>678</v>
      </c>
      <c r="L77" s="901" t="s">
        <v>678</v>
      </c>
      <c r="M77" s="1263"/>
      <c r="N77" s="951"/>
    </row>
    <row r="78" spans="1:14" ht="13.5" customHeight="1">
      <c r="A78" s="976"/>
      <c r="B78" s="914"/>
      <c r="C78" s="937"/>
      <c r="D78" s="3583"/>
      <c r="E78" s="899"/>
      <c r="F78" s="948" t="s">
        <v>1316</v>
      </c>
      <c r="G78" s="949"/>
      <c r="H78" s="949"/>
      <c r="I78" s="949"/>
      <c r="J78" s="950"/>
      <c r="K78" s="901" t="s">
        <v>678</v>
      </c>
      <c r="L78" s="901" t="s">
        <v>678</v>
      </c>
      <c r="M78" s="1263"/>
      <c r="N78" s="951"/>
    </row>
    <row r="79" spans="1:14" ht="13.5" customHeight="1">
      <c r="A79" s="976"/>
      <c r="B79" s="914"/>
      <c r="C79" s="937"/>
      <c r="D79" s="3583"/>
      <c r="E79" s="899"/>
      <c r="F79" s="948" t="s">
        <v>1317</v>
      </c>
      <c r="G79" s="949"/>
      <c r="H79" s="949"/>
      <c r="I79" s="949"/>
      <c r="J79" s="950"/>
      <c r="K79" s="901" t="s">
        <v>678</v>
      </c>
      <c r="L79" s="901" t="s">
        <v>678</v>
      </c>
      <c r="M79" s="1263"/>
      <c r="N79" s="951"/>
    </row>
    <row r="80" spans="1:14" ht="13.5" customHeight="1">
      <c r="A80" s="976"/>
      <c r="B80" s="914"/>
      <c r="C80" s="937"/>
      <c r="D80" s="3583"/>
      <c r="E80" s="899"/>
      <c r="F80" s="948" t="s">
        <v>1318</v>
      </c>
      <c r="G80" s="949"/>
      <c r="H80" s="949"/>
      <c r="I80" s="949"/>
      <c r="J80" s="950"/>
      <c r="K80" s="901" t="s">
        <v>678</v>
      </c>
      <c r="L80" s="901" t="s">
        <v>678</v>
      </c>
      <c r="M80" s="1263"/>
      <c r="N80" s="951"/>
    </row>
    <row r="81" spans="1:14" ht="13.5" customHeight="1">
      <c r="A81" s="976"/>
      <c r="B81" s="914"/>
      <c r="C81" s="937"/>
      <c r="D81" s="3583"/>
      <c r="E81" s="899"/>
      <c r="F81" s="948" t="s">
        <v>1319</v>
      </c>
      <c r="G81" s="949"/>
      <c r="H81" s="949"/>
      <c r="I81" s="949"/>
      <c r="J81" s="950"/>
      <c r="K81" s="901" t="s">
        <v>678</v>
      </c>
      <c r="L81" s="901" t="s">
        <v>678</v>
      </c>
      <c r="M81" s="1263"/>
      <c r="N81" s="951"/>
    </row>
    <row r="82" spans="1:14" ht="13.5" customHeight="1">
      <c r="A82" s="976"/>
      <c r="B82" s="914"/>
      <c r="C82" s="937"/>
      <c r="D82" s="3583"/>
      <c r="E82" s="899"/>
      <c r="F82" s="948" t="s">
        <v>1320</v>
      </c>
      <c r="G82" s="949"/>
      <c r="H82" s="949"/>
      <c r="I82" s="949"/>
      <c r="J82" s="950"/>
      <c r="K82" s="901" t="s">
        <v>678</v>
      </c>
      <c r="L82" s="901" t="s">
        <v>678</v>
      </c>
      <c r="M82" s="1263"/>
      <c r="N82" s="951"/>
    </row>
    <row r="83" spans="1:14" ht="13.5" customHeight="1">
      <c r="A83" s="976"/>
      <c r="B83" s="914"/>
      <c r="C83" s="937"/>
      <c r="D83" s="3583"/>
      <c r="E83" s="899"/>
      <c r="F83" s="948" t="s">
        <v>1321</v>
      </c>
      <c r="G83" s="949"/>
      <c r="H83" s="949"/>
      <c r="I83" s="949"/>
      <c r="J83" s="950"/>
      <c r="K83" s="901" t="s">
        <v>678</v>
      </c>
      <c r="L83" s="901" t="s">
        <v>678</v>
      </c>
      <c r="M83" s="1263"/>
      <c r="N83" s="951"/>
    </row>
    <row r="84" spans="1:14" ht="13.5" customHeight="1">
      <c r="A84" s="976"/>
      <c r="B84" s="914"/>
      <c r="C84" s="937"/>
      <c r="D84" s="3583"/>
      <c r="E84" s="899"/>
      <c r="F84" s="948" t="s">
        <v>1322</v>
      </c>
      <c r="G84" s="949"/>
      <c r="H84" s="949"/>
      <c r="I84" s="949"/>
      <c r="J84" s="950"/>
      <c r="K84" s="901" t="s">
        <v>678</v>
      </c>
      <c r="L84" s="901" t="s">
        <v>678</v>
      </c>
      <c r="M84" s="1263"/>
      <c r="N84" s="951"/>
    </row>
    <row r="85" spans="1:14" ht="13.5" customHeight="1">
      <c r="A85" s="976"/>
      <c r="B85" s="914"/>
      <c r="C85" s="937"/>
      <c r="D85" s="3583"/>
      <c r="E85" s="899"/>
      <c r="F85" s="948" t="s">
        <v>1323</v>
      </c>
      <c r="G85" s="949"/>
      <c r="H85" s="949"/>
      <c r="I85" s="949"/>
      <c r="J85" s="950"/>
      <c r="K85" s="901" t="s">
        <v>678</v>
      </c>
      <c r="L85" s="901" t="s">
        <v>678</v>
      </c>
      <c r="M85" s="1263"/>
      <c r="N85" s="951"/>
    </row>
    <row r="86" spans="1:14" ht="13.5" customHeight="1">
      <c r="A86" s="976"/>
      <c r="B86" s="914"/>
      <c r="C86" s="937"/>
      <c r="D86" s="3583"/>
      <c r="E86" s="899"/>
      <c r="F86" s="948" t="s">
        <v>1324</v>
      </c>
      <c r="G86" s="949"/>
      <c r="H86" s="949"/>
      <c r="I86" s="949"/>
      <c r="J86" s="950"/>
      <c r="K86" s="901" t="s">
        <v>678</v>
      </c>
      <c r="L86" s="901" t="s">
        <v>678</v>
      </c>
      <c r="M86" s="1263"/>
      <c r="N86" s="951"/>
    </row>
    <row r="87" spans="1:14" ht="13.5" customHeight="1">
      <c r="A87" s="976"/>
      <c r="B87" s="914"/>
      <c r="C87" s="937"/>
      <c r="D87" s="3583"/>
      <c r="E87" s="899"/>
      <c r="F87" s="948" t="s">
        <v>1325</v>
      </c>
      <c r="G87" s="949"/>
      <c r="H87" s="949"/>
      <c r="I87" s="949"/>
      <c r="J87" s="950"/>
      <c r="K87" s="901" t="s">
        <v>678</v>
      </c>
      <c r="L87" s="901" t="s">
        <v>678</v>
      </c>
      <c r="M87" s="1263"/>
      <c r="N87" s="951"/>
    </row>
    <row r="88" spans="1:14" ht="13.5" customHeight="1">
      <c r="A88" s="976"/>
      <c r="B88" s="914"/>
      <c r="C88" s="937"/>
      <c r="D88" s="3583"/>
      <c r="E88" s="899"/>
      <c r="F88" s="948" t="s">
        <v>1326</v>
      </c>
      <c r="G88" s="949"/>
      <c r="H88" s="949"/>
      <c r="I88" s="949"/>
      <c r="J88" s="950"/>
      <c r="K88" s="901" t="s">
        <v>678</v>
      </c>
      <c r="L88" s="901" t="s">
        <v>678</v>
      </c>
      <c r="M88" s="1263"/>
      <c r="N88" s="951"/>
    </row>
    <row r="89" spans="1:14" ht="13.5" customHeight="1">
      <c r="A89" s="986"/>
      <c r="B89" s="914"/>
      <c r="C89" s="937"/>
      <c r="D89" s="3583"/>
      <c r="E89" s="899"/>
      <c r="F89" s="948" t="s">
        <v>1327</v>
      </c>
      <c r="G89" s="949"/>
      <c r="H89" s="949"/>
      <c r="I89" s="949"/>
      <c r="J89" s="950"/>
      <c r="K89" s="901" t="s">
        <v>678</v>
      </c>
      <c r="L89" s="901" t="s">
        <v>678</v>
      </c>
      <c r="M89" s="1263"/>
      <c r="N89" s="951"/>
    </row>
    <row r="90" spans="1:14" ht="13.5" customHeight="1">
      <c r="B90" s="914"/>
      <c r="C90" s="937"/>
      <c r="D90" s="3583"/>
      <c r="E90" s="899"/>
      <c r="F90" s="948" t="s">
        <v>1328</v>
      </c>
      <c r="G90" s="949"/>
      <c r="H90" s="949"/>
      <c r="I90" s="949"/>
      <c r="J90" s="950"/>
      <c r="K90" s="901" t="s">
        <v>678</v>
      </c>
      <c r="L90" s="901" t="s">
        <v>678</v>
      </c>
      <c r="M90" s="1263"/>
      <c r="N90" s="951"/>
    </row>
    <row r="91" spans="1:14" ht="13.5" customHeight="1">
      <c r="B91" s="914"/>
      <c r="C91" s="937"/>
      <c r="D91" s="3583"/>
      <c r="E91" s="899"/>
      <c r="F91" s="948" t="s">
        <v>1329</v>
      </c>
      <c r="G91" s="952"/>
      <c r="H91" s="952"/>
      <c r="I91" s="952"/>
      <c r="J91" s="950"/>
      <c r="K91" s="901" t="s">
        <v>678</v>
      </c>
      <c r="L91" s="901" t="s">
        <v>678</v>
      </c>
      <c r="M91" s="1263"/>
      <c r="N91" s="951"/>
    </row>
    <row r="92" spans="1:14" ht="13.5" customHeight="1">
      <c r="B92" s="914"/>
      <c r="C92" s="937"/>
      <c r="D92" s="3583"/>
      <c r="E92" s="899"/>
      <c r="F92" s="948" t="s">
        <v>1330</v>
      </c>
      <c r="G92" s="952"/>
      <c r="H92" s="952"/>
      <c r="I92" s="952"/>
      <c r="J92" s="950"/>
      <c r="K92" s="901" t="s">
        <v>678</v>
      </c>
      <c r="L92" s="901" t="s">
        <v>678</v>
      </c>
      <c r="M92" s="1263"/>
      <c r="N92" s="951"/>
    </row>
    <row r="93" spans="1:14" ht="13.5" customHeight="1">
      <c r="B93" s="914"/>
      <c r="C93" s="937"/>
      <c r="D93" s="3583"/>
      <c r="E93" s="899"/>
      <c r="F93" s="948" t="s">
        <v>1331</v>
      </c>
      <c r="G93" s="949"/>
      <c r="H93" s="949"/>
      <c r="I93" s="949"/>
      <c r="J93" s="950"/>
      <c r="K93" s="901" t="s">
        <v>678</v>
      </c>
      <c r="L93" s="901" t="s">
        <v>678</v>
      </c>
      <c r="M93" s="1263"/>
      <c r="N93" s="951"/>
    </row>
    <row r="94" spans="1:14" ht="13.5" customHeight="1">
      <c r="B94" s="914"/>
      <c r="C94" s="937"/>
      <c r="D94" s="3583"/>
      <c r="E94" s="899"/>
      <c r="F94" s="948" t="s">
        <v>1332</v>
      </c>
      <c r="G94" s="949"/>
      <c r="H94" s="949"/>
      <c r="I94" s="949"/>
      <c r="J94" s="950"/>
      <c r="K94" s="901" t="s">
        <v>678</v>
      </c>
      <c r="L94" s="901" t="s">
        <v>678</v>
      </c>
      <c r="M94" s="1263"/>
      <c r="N94" s="951"/>
    </row>
    <row r="95" spans="1:14" ht="13.5" customHeight="1">
      <c r="B95" s="914"/>
      <c r="C95" s="937"/>
      <c r="D95" s="3583"/>
      <c r="E95" s="899"/>
      <c r="F95" s="948" t="s">
        <v>1333</v>
      </c>
      <c r="G95" s="949"/>
      <c r="H95" s="949"/>
      <c r="I95" s="949"/>
      <c r="J95" s="950"/>
      <c r="K95" s="901" t="s">
        <v>678</v>
      </c>
      <c r="L95" s="901" t="s">
        <v>678</v>
      </c>
      <c r="M95" s="1263"/>
      <c r="N95" s="951"/>
    </row>
    <row r="96" spans="1:14" ht="13.5" customHeight="1">
      <c r="B96" s="914"/>
      <c r="C96" s="937"/>
      <c r="D96" s="3583"/>
      <c r="E96" s="899"/>
      <c r="F96" s="948"/>
      <c r="G96" s="949"/>
      <c r="H96" s="949"/>
      <c r="I96" s="949"/>
      <c r="J96" s="950"/>
      <c r="K96" s="901" t="s">
        <v>678</v>
      </c>
      <c r="L96" s="901" t="s">
        <v>678</v>
      </c>
      <c r="M96" s="1263"/>
      <c r="N96" s="951"/>
    </row>
    <row r="97" spans="2:14" ht="13.5" customHeight="1">
      <c r="B97" s="914"/>
      <c r="C97" s="943"/>
      <c r="D97" s="3584"/>
      <c r="E97" s="899"/>
      <c r="F97" s="948"/>
      <c r="G97" s="949"/>
      <c r="H97" s="949"/>
      <c r="I97" s="949"/>
      <c r="J97" s="950"/>
      <c r="K97" s="901" t="s">
        <v>678</v>
      </c>
      <c r="L97" s="901" t="s">
        <v>678</v>
      </c>
      <c r="M97" s="1263"/>
      <c r="N97" s="951"/>
    </row>
    <row r="98" spans="2:14" ht="13.5" customHeight="1">
      <c r="B98" s="914"/>
      <c r="C98" s="937" t="s">
        <v>1303</v>
      </c>
      <c r="D98" s="953"/>
      <c r="E98" s="899"/>
      <c r="F98" s="948" t="s">
        <v>1334</v>
      </c>
      <c r="G98" s="949"/>
      <c r="H98" s="949"/>
      <c r="I98" s="949"/>
      <c r="J98" s="950"/>
      <c r="K98" s="901" t="s">
        <v>678</v>
      </c>
      <c r="L98" s="901" t="s">
        <v>678</v>
      </c>
      <c r="M98" s="1263"/>
      <c r="N98" s="951"/>
    </row>
    <row r="99" spans="2:14" ht="13.5" customHeight="1">
      <c r="B99" s="914"/>
      <c r="C99" s="937"/>
      <c r="D99" s="3561" t="s">
        <v>1301</v>
      </c>
      <c r="E99" s="899"/>
      <c r="F99" s="948" t="s">
        <v>1335</v>
      </c>
      <c r="G99" s="952"/>
      <c r="H99" s="952"/>
      <c r="I99" s="952"/>
      <c r="J99" s="950"/>
      <c r="K99" s="901" t="s">
        <v>678</v>
      </c>
      <c r="L99" s="901" t="s">
        <v>678</v>
      </c>
      <c r="M99" s="1263"/>
      <c r="N99" s="951"/>
    </row>
    <row r="100" spans="2:14" ht="13.5" customHeight="1">
      <c r="B100" s="914"/>
      <c r="C100" s="929"/>
      <c r="D100" s="3585"/>
      <c r="E100" s="899"/>
      <c r="F100" s="948" t="s">
        <v>1336</v>
      </c>
      <c r="G100" s="952"/>
      <c r="H100" s="952"/>
      <c r="I100" s="952"/>
      <c r="J100" s="950"/>
      <c r="K100" s="901" t="s">
        <v>678</v>
      </c>
      <c r="L100" s="901" t="s">
        <v>678</v>
      </c>
      <c r="M100" s="1263"/>
      <c r="N100" s="951"/>
    </row>
    <row r="101" spans="2:14" ht="13.5" customHeight="1">
      <c r="B101" s="914"/>
      <c r="C101" s="928" t="s">
        <v>1337</v>
      </c>
      <c r="D101" s="953"/>
      <c r="E101" s="899"/>
      <c r="F101" s="948" t="s">
        <v>1338</v>
      </c>
      <c r="G101" s="949"/>
      <c r="H101" s="949"/>
      <c r="I101" s="949"/>
      <c r="J101" s="950"/>
      <c r="K101" s="901" t="s">
        <v>678</v>
      </c>
      <c r="L101" s="901" t="s">
        <v>678</v>
      </c>
      <c r="M101" s="1263"/>
      <c r="N101" s="951"/>
    </row>
    <row r="102" spans="2:14" ht="13.5" customHeight="1">
      <c r="B102" s="914"/>
      <c r="C102" s="937"/>
      <c r="D102" s="3561" t="s">
        <v>1301</v>
      </c>
      <c r="E102" s="899"/>
      <c r="F102" s="948" t="s">
        <v>1339</v>
      </c>
      <c r="G102" s="949"/>
      <c r="H102" s="949"/>
      <c r="I102" s="949"/>
      <c r="J102" s="950"/>
      <c r="K102" s="901" t="s">
        <v>678</v>
      </c>
      <c r="L102" s="901" t="s">
        <v>678</v>
      </c>
      <c r="M102" s="1263"/>
      <c r="N102" s="951"/>
    </row>
    <row r="103" spans="2:14" ht="13.5" customHeight="1">
      <c r="B103" s="914"/>
      <c r="C103" s="930"/>
      <c r="D103" s="3566"/>
      <c r="E103" s="900"/>
      <c r="F103" s="954"/>
      <c r="G103" s="955"/>
      <c r="H103" s="955"/>
      <c r="I103" s="955"/>
      <c r="J103" s="956"/>
      <c r="K103" s="902" t="s">
        <v>678</v>
      </c>
      <c r="L103" s="902" t="s">
        <v>678</v>
      </c>
      <c r="M103" s="1266"/>
      <c r="N103" s="957"/>
    </row>
    <row r="104" spans="2:14" ht="13.5" customHeight="1">
      <c r="B104" s="914"/>
      <c r="C104" s="947" t="s">
        <v>1340</v>
      </c>
      <c r="D104" s="910"/>
      <c r="E104" s="903"/>
      <c r="F104" s="958"/>
      <c r="G104" s="959"/>
      <c r="H104" s="959"/>
      <c r="I104" s="959"/>
      <c r="J104" s="960"/>
      <c r="K104" s="903"/>
      <c r="L104" s="903"/>
      <c r="M104" s="910"/>
      <c r="N104" s="910"/>
    </row>
    <row r="105" spans="2:14" ht="6.75" customHeight="1">
      <c r="B105" s="914"/>
      <c r="C105" s="914"/>
      <c r="D105" s="914"/>
      <c r="E105" s="914"/>
      <c r="F105" s="914"/>
      <c r="G105" s="914"/>
      <c r="H105" s="914"/>
      <c r="I105" s="914"/>
      <c r="J105" s="914"/>
      <c r="K105" s="914"/>
      <c r="L105" s="914"/>
      <c r="M105" s="914"/>
      <c r="N105" s="914"/>
    </row>
    <row r="106" spans="2:14" ht="12.95" customHeight="1">
      <c r="B106" s="914" t="s">
        <v>1341</v>
      </c>
      <c r="C106" s="914"/>
      <c r="D106" s="914"/>
      <c r="E106" s="914"/>
      <c r="F106" s="914"/>
      <c r="G106" s="914"/>
      <c r="H106" s="914"/>
      <c r="I106" s="914"/>
      <c r="J106" s="914"/>
      <c r="K106" s="914"/>
      <c r="L106" s="914"/>
      <c r="M106" s="914"/>
      <c r="N106" s="914"/>
    </row>
    <row r="107" spans="2:14" ht="12.95" customHeight="1">
      <c r="B107" s="914"/>
      <c r="C107" s="987" t="s">
        <v>1342</v>
      </c>
      <c r="D107" s="992"/>
      <c r="E107" s="905" t="s">
        <v>1343</v>
      </c>
      <c r="F107" s="905"/>
      <c r="G107" s="905"/>
      <c r="H107" s="905"/>
      <c r="I107" s="905"/>
      <c r="J107" s="905"/>
      <c r="K107" s="905"/>
      <c r="L107" s="905"/>
      <c r="M107" s="905"/>
      <c r="N107" s="961"/>
    </row>
    <row r="108" spans="2:14" ht="12.95" customHeight="1">
      <c r="B108" s="914"/>
      <c r="C108" s="977"/>
      <c r="D108" s="993"/>
      <c r="E108" s="922" t="s">
        <v>1344</v>
      </c>
      <c r="F108" s="922"/>
      <c r="G108" s="922"/>
      <c r="H108" s="922"/>
      <c r="I108" s="922"/>
      <c r="J108" s="922"/>
      <c r="K108" s="922"/>
      <c r="L108" s="922"/>
      <c r="M108" s="922"/>
      <c r="N108" s="923"/>
    </row>
    <row r="109" spans="2:14" ht="12.95" customHeight="1">
      <c r="B109" s="914"/>
      <c r="C109" s="988" t="s">
        <v>1345</v>
      </c>
      <c r="D109" s="994"/>
      <c r="E109" s="908" t="s">
        <v>1346</v>
      </c>
      <c r="F109" s="908"/>
      <c r="G109" s="908"/>
      <c r="H109" s="908" t="s">
        <v>1347</v>
      </c>
      <c r="I109" s="908"/>
      <c r="J109" s="908"/>
      <c r="K109" s="908"/>
      <c r="L109" s="908" t="s">
        <v>1348</v>
      </c>
      <c r="M109" s="908"/>
      <c r="N109" s="962"/>
    </row>
    <row r="110" spans="2:14" ht="12.95" customHeight="1">
      <c r="B110" s="914"/>
      <c r="C110" s="988" t="s">
        <v>1349</v>
      </c>
      <c r="D110" s="995"/>
      <c r="E110" s="960"/>
      <c r="F110" s="908" t="s">
        <v>1350</v>
      </c>
      <c r="G110" s="960"/>
      <c r="H110" s="908" t="s">
        <v>1351</v>
      </c>
      <c r="I110" s="960"/>
      <c r="J110" s="908" t="s">
        <v>1352</v>
      </c>
      <c r="K110" s="960"/>
      <c r="L110" s="908" t="s">
        <v>1353</v>
      </c>
      <c r="M110" s="908"/>
      <c r="N110" s="962"/>
    </row>
    <row r="111" spans="2:14" ht="12.95" customHeight="1">
      <c r="B111" s="914"/>
      <c r="C111" s="977"/>
      <c r="D111" s="993"/>
      <c r="E111" s="922"/>
      <c r="F111" s="922" t="s">
        <v>1354</v>
      </c>
      <c r="G111" s="922"/>
      <c r="H111" s="922"/>
      <c r="I111" s="922"/>
      <c r="J111" s="922"/>
      <c r="K111" s="922"/>
      <c r="L111" s="922"/>
      <c r="M111" s="922"/>
      <c r="N111" s="923"/>
    </row>
    <row r="112" spans="2:14" ht="12.95" customHeight="1">
      <c r="B112" s="914"/>
      <c r="C112" s="3586" t="s">
        <v>1355</v>
      </c>
      <c r="D112" s="3587"/>
      <c r="E112" s="3588" t="s">
        <v>1356</v>
      </c>
      <c r="F112" s="3589"/>
      <c r="G112" s="3589"/>
      <c r="H112" s="3588" t="s">
        <v>1357</v>
      </c>
      <c r="I112" s="3588"/>
      <c r="J112" s="3588" t="s">
        <v>1358</v>
      </c>
      <c r="K112" s="3588"/>
      <c r="L112" s="3588"/>
      <c r="M112" s="3590"/>
      <c r="N112" s="3591"/>
    </row>
    <row r="113" spans="2:14" ht="12.95" customHeight="1">
      <c r="B113" s="914"/>
      <c r="C113" s="1264" t="s">
        <v>1359</v>
      </c>
      <c r="D113" s="996"/>
      <c r="E113" s="3589"/>
      <c r="F113" s="3589"/>
      <c r="G113" s="3589"/>
      <c r="H113" s="1265" t="s">
        <v>726</v>
      </c>
      <c r="I113" s="1265" t="s">
        <v>117</v>
      </c>
      <c r="J113" s="3588"/>
      <c r="K113" s="3588"/>
      <c r="L113" s="3588"/>
      <c r="M113" s="3590"/>
      <c r="N113" s="3591"/>
    </row>
    <row r="114" spans="2:14" ht="12.95" customHeight="1">
      <c r="B114" s="914"/>
      <c r="C114" s="997"/>
      <c r="D114" s="998"/>
      <c r="E114" s="3579"/>
      <c r="F114" s="3580"/>
      <c r="G114" s="3581"/>
      <c r="H114" s="901" t="s">
        <v>678</v>
      </c>
      <c r="I114" s="901" t="s">
        <v>678</v>
      </c>
      <c r="J114" s="963"/>
      <c r="K114" s="964"/>
      <c r="L114" s="964"/>
      <c r="M114" s="964"/>
      <c r="N114" s="965"/>
    </row>
    <row r="115" spans="2:14" ht="12.95" customHeight="1">
      <c r="B115" s="914"/>
      <c r="C115" s="997"/>
      <c r="D115" s="998"/>
      <c r="E115" s="3579"/>
      <c r="F115" s="3580"/>
      <c r="G115" s="3581"/>
      <c r="H115" s="901" t="s">
        <v>678</v>
      </c>
      <c r="I115" s="901" t="s">
        <v>678</v>
      </c>
      <c r="J115" s="963"/>
      <c r="K115" s="964"/>
      <c r="L115" s="964"/>
      <c r="M115" s="964"/>
      <c r="N115" s="965"/>
    </row>
    <row r="116" spans="2:14" ht="12.95" customHeight="1">
      <c r="B116" s="914"/>
      <c r="C116" s="997"/>
      <c r="D116" s="998"/>
      <c r="E116" s="3579"/>
      <c r="F116" s="3580"/>
      <c r="G116" s="3581"/>
      <c r="H116" s="901" t="s">
        <v>678</v>
      </c>
      <c r="I116" s="901" t="s">
        <v>678</v>
      </c>
      <c r="J116" s="963"/>
      <c r="K116" s="964"/>
      <c r="L116" s="964"/>
      <c r="M116" s="964"/>
      <c r="N116" s="965"/>
    </row>
    <row r="117" spans="2:14" ht="12.95" customHeight="1">
      <c r="B117" s="914"/>
      <c r="C117" s="999"/>
      <c r="D117" s="1000"/>
      <c r="E117" s="3592"/>
      <c r="F117" s="3593"/>
      <c r="G117" s="3594"/>
      <c r="H117" s="902" t="s">
        <v>678</v>
      </c>
      <c r="I117" s="902" t="s">
        <v>678</v>
      </c>
      <c r="J117" s="967"/>
      <c r="K117" s="968"/>
      <c r="L117" s="968"/>
      <c r="M117" s="968"/>
      <c r="N117" s="969"/>
    </row>
    <row r="118" spans="2:14" ht="6.75" customHeight="1">
      <c r="B118" s="914"/>
      <c r="C118" s="914"/>
      <c r="D118" s="914"/>
      <c r="E118" s="914"/>
      <c r="F118" s="914"/>
      <c r="G118" s="914"/>
      <c r="H118" s="914"/>
      <c r="I118" s="914"/>
      <c r="J118" s="914"/>
      <c r="K118" s="914"/>
      <c r="L118" s="914"/>
      <c r="M118" s="914"/>
      <c r="N118" s="914"/>
    </row>
    <row r="119" spans="2:14" ht="12.95" customHeight="1">
      <c r="B119" s="914" t="s">
        <v>1360</v>
      </c>
      <c r="C119" s="914"/>
      <c r="D119" s="914"/>
      <c r="E119" s="914"/>
      <c r="F119" s="914"/>
      <c r="G119" s="914"/>
      <c r="H119" s="914"/>
      <c r="I119" s="914"/>
      <c r="J119" s="914"/>
      <c r="K119" s="914"/>
      <c r="L119" s="914"/>
      <c r="M119" s="914"/>
      <c r="N119" s="914"/>
    </row>
    <row r="120" spans="2:14">
      <c r="B120" s="914"/>
      <c r="C120" s="904" t="s">
        <v>1361</v>
      </c>
      <c r="D120" s="905"/>
      <c r="E120" s="906"/>
      <c r="F120" s="3595"/>
      <c r="G120" s="3596"/>
      <c r="H120" s="3596"/>
      <c r="I120" s="3596"/>
      <c r="J120" s="3597"/>
      <c r="K120" s="3598" t="s">
        <v>1362</v>
      </c>
      <c r="L120" s="3598"/>
      <c r="M120" s="3595"/>
      <c r="N120" s="3599"/>
    </row>
    <row r="121" spans="2:14">
      <c r="B121" s="914"/>
      <c r="C121" s="907"/>
      <c r="D121" s="908"/>
      <c r="E121" s="909"/>
      <c r="F121" s="903"/>
      <c r="G121" s="910"/>
      <c r="H121" s="910"/>
      <c r="I121" s="910"/>
      <c r="J121" s="911"/>
      <c r="K121" s="903"/>
      <c r="L121" s="903"/>
      <c r="M121" s="903"/>
      <c r="N121" s="912"/>
    </row>
    <row r="122" spans="2:14">
      <c r="B122" s="914"/>
      <c r="C122" s="930"/>
      <c r="D122" s="970"/>
      <c r="E122" s="913"/>
      <c r="F122" s="971"/>
      <c r="G122" s="972"/>
      <c r="H122" s="972"/>
      <c r="I122" s="972"/>
      <c r="J122" s="966"/>
      <c r="K122" s="913"/>
      <c r="L122" s="913"/>
      <c r="M122" s="970"/>
      <c r="N122" s="973"/>
    </row>
    <row r="123" spans="2:14">
      <c r="B123" s="914"/>
      <c r="C123" s="947"/>
      <c r="D123" s="914"/>
      <c r="E123" s="914"/>
      <c r="F123" s="914"/>
      <c r="G123" s="914"/>
      <c r="H123" s="914"/>
      <c r="I123" s="914"/>
      <c r="J123" s="914"/>
      <c r="K123" s="914"/>
      <c r="L123" s="914"/>
      <c r="M123" s="914"/>
      <c r="N123" s="914"/>
    </row>
  </sheetData>
  <mergeCells count="89">
    <mergeCell ref="E116:G116"/>
    <mergeCell ref="E117:G117"/>
    <mergeCell ref="F120:J120"/>
    <mergeCell ref="K120:L120"/>
    <mergeCell ref="M120:N120"/>
    <mergeCell ref="E115:G115"/>
    <mergeCell ref="D68:D70"/>
    <mergeCell ref="K68:K70"/>
    <mergeCell ref="L68:L70"/>
    <mergeCell ref="D72:D97"/>
    <mergeCell ref="D99:D100"/>
    <mergeCell ref="D102:D103"/>
    <mergeCell ref="C112:D112"/>
    <mergeCell ref="E112:G113"/>
    <mergeCell ref="H112:I112"/>
    <mergeCell ref="J112:N113"/>
    <mergeCell ref="E114:G114"/>
    <mergeCell ref="F62:I62"/>
    <mergeCell ref="L62:N62"/>
    <mergeCell ref="F63:I63"/>
    <mergeCell ref="L63:N63"/>
    <mergeCell ref="F67:J70"/>
    <mergeCell ref="K67:L67"/>
    <mergeCell ref="M67:N70"/>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[H22.6]」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activeCell="V15" sqref="V15"/>
    </sheetView>
  </sheetViews>
  <sheetFormatPr defaultRowHeight="13.5"/>
  <cols>
    <col min="1" max="1" width="10.625" style="374" bestFit="1" customWidth="1"/>
    <col min="2" max="2" width="1.625" style="374" customWidth="1"/>
    <col min="3" max="31" width="3.125" style="374" customWidth="1"/>
    <col min="32" max="32" width="1.625" style="374" customWidth="1"/>
    <col min="33" max="36" width="2.625" style="374" customWidth="1"/>
    <col min="37" max="37" width="9.5" style="374" bestFit="1" customWidth="1"/>
    <col min="38" max="38" width="16.5" style="374" bestFit="1" customWidth="1"/>
    <col min="39" max="16384" width="9" style="374"/>
  </cols>
  <sheetData>
    <row r="1" spans="1:33" ht="24" customHeight="1">
      <c r="A1" s="1506" t="s">
        <v>1192</v>
      </c>
      <c r="B1" s="127"/>
      <c r="C1" s="1945" t="s">
        <v>840</v>
      </c>
      <c r="D1" s="1946"/>
      <c r="E1" s="1946"/>
      <c r="F1" s="1946"/>
      <c r="G1" s="1946"/>
      <c r="H1" s="1946"/>
      <c r="I1" s="1946"/>
      <c r="J1" s="1946"/>
      <c r="K1" s="1946"/>
      <c r="L1" s="1946"/>
      <c r="M1" s="1946"/>
      <c r="N1" s="1946"/>
      <c r="O1" s="1946"/>
      <c r="P1" s="1946"/>
      <c r="Q1" s="1946"/>
      <c r="R1" s="1946"/>
      <c r="S1" s="1946"/>
      <c r="T1" s="1946"/>
      <c r="U1" s="1946"/>
      <c r="V1" s="1946"/>
      <c r="W1" s="1946"/>
      <c r="X1" s="1946"/>
      <c r="Y1" s="1946"/>
      <c r="Z1" s="1946"/>
      <c r="AA1" s="1946"/>
      <c r="AB1" s="1946"/>
      <c r="AC1" s="1946"/>
      <c r="AD1" s="1946"/>
      <c r="AE1" s="1946"/>
      <c r="AF1" s="129"/>
      <c r="AG1" s="376"/>
    </row>
    <row r="2" spans="1:33" ht="24" customHeight="1">
      <c r="A2" s="1506"/>
      <c r="B2" s="127"/>
      <c r="C2" s="215"/>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129"/>
      <c r="AG2" s="376"/>
    </row>
    <row r="3" spans="1:33" ht="18" customHeight="1">
      <c r="A3" s="1506"/>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609" t="str">
        <f>"福 岡 県 "&amp;入力シート!$C$3 &amp; "長 殿"</f>
        <v>福 岡 県 長 殿</v>
      </c>
      <c r="E5" s="3609"/>
      <c r="F5" s="3609"/>
      <c r="G5" s="3609"/>
      <c r="H5" s="3609"/>
      <c r="I5" s="3609"/>
      <c r="J5" s="3609"/>
      <c r="K5" s="3609"/>
      <c r="L5" s="3609"/>
      <c r="M5" s="3609"/>
      <c r="N5" s="3609"/>
      <c r="O5" s="3609"/>
      <c r="P5" s="3609"/>
      <c r="Q5" s="3609"/>
      <c r="R5" s="3609"/>
      <c r="S5" s="3609"/>
      <c r="T5" s="129"/>
      <c r="U5" s="127"/>
      <c r="V5" s="130"/>
      <c r="W5" s="130"/>
      <c r="X5" s="131"/>
      <c r="Y5" s="127"/>
      <c r="Z5" s="127"/>
      <c r="AA5" s="127"/>
      <c r="AB5" s="127"/>
      <c r="AC5" s="127"/>
      <c r="AD5" s="127"/>
      <c r="AE5" s="127"/>
      <c r="AF5" s="127"/>
    </row>
    <row r="6" spans="1:33" ht="18" customHeight="1">
      <c r="B6" s="127"/>
      <c r="C6" s="127"/>
      <c r="D6" s="257"/>
      <c r="E6" s="257"/>
      <c r="F6" s="257"/>
      <c r="G6" s="257"/>
      <c r="H6" s="257"/>
      <c r="I6" s="257"/>
      <c r="J6" s="257"/>
      <c r="K6" s="257"/>
      <c r="L6" s="257"/>
      <c r="M6" s="257"/>
      <c r="N6" s="257"/>
      <c r="O6" s="257"/>
      <c r="P6" s="257"/>
      <c r="Q6" s="257"/>
      <c r="R6" s="257"/>
      <c r="S6" s="257"/>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947" t="s">
        <v>112</v>
      </c>
      <c r="U8" s="1861"/>
      <c r="V8" s="1861"/>
      <c r="W8" s="1861"/>
      <c r="X8" s="1861"/>
      <c r="Y8" s="1861"/>
      <c r="Z8" s="1861"/>
      <c r="AA8" s="1861"/>
      <c r="AB8" s="1861"/>
      <c r="AC8" s="1861"/>
      <c r="AD8" s="1861"/>
      <c r="AE8" s="127"/>
      <c r="AF8" s="127"/>
    </row>
    <row r="9" spans="1:33" ht="18" customHeight="1">
      <c r="B9" s="127"/>
      <c r="C9" s="127"/>
      <c r="D9" s="127"/>
      <c r="E9" s="127"/>
      <c r="F9" s="127"/>
      <c r="G9" s="127"/>
      <c r="H9" s="127"/>
      <c r="I9" s="127"/>
      <c r="J9" s="127"/>
      <c r="K9" s="127"/>
      <c r="L9" s="127"/>
      <c r="M9" s="127"/>
      <c r="N9" s="127"/>
      <c r="O9" s="127"/>
      <c r="P9" s="127"/>
      <c r="Q9" s="127"/>
      <c r="R9" s="127"/>
      <c r="S9" s="127"/>
      <c r="T9" s="217"/>
      <c r="U9" s="258"/>
      <c r="V9" s="258"/>
      <c r="W9" s="258"/>
      <c r="X9" s="258"/>
      <c r="Y9" s="258"/>
      <c r="Z9" s="258"/>
      <c r="AA9" s="258"/>
      <c r="AB9" s="258"/>
      <c r="AC9" s="258"/>
      <c r="AD9" s="258"/>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73" customFormat="1" ht="18" customHeight="1">
      <c r="B11" s="128"/>
      <c r="C11" s="128"/>
      <c r="D11" s="128"/>
      <c r="E11" s="128"/>
      <c r="F11" s="128"/>
      <c r="G11" s="128"/>
      <c r="H11" s="128"/>
      <c r="I11" s="128"/>
      <c r="J11" s="128"/>
      <c r="K11" s="128"/>
      <c r="L11" s="128"/>
      <c r="M11" s="128"/>
      <c r="N11" s="128"/>
      <c r="O11" s="128"/>
      <c r="P11" s="128"/>
      <c r="Q11" s="1623" t="s">
        <v>529</v>
      </c>
      <c r="R11" s="1623"/>
      <c r="S11" s="1623"/>
      <c r="T11" s="1919" t="s">
        <v>510</v>
      </c>
      <c r="U11" s="1623"/>
      <c r="V11" s="3608" t="str">
        <f>" " &amp; 入力シート!D22</f>
        <v xml:space="preserve"> </v>
      </c>
      <c r="W11" s="3608"/>
      <c r="X11" s="3608"/>
      <c r="Y11" s="3608"/>
      <c r="Z11" s="3608"/>
      <c r="AA11" s="3608"/>
      <c r="AB11" s="3608"/>
      <c r="AC11" s="3608"/>
      <c r="AD11" s="3608"/>
      <c r="AE11" s="3608"/>
      <c r="AF11" s="128"/>
    </row>
    <row r="12" spans="1:33" s="373" customFormat="1" ht="18" customHeight="1">
      <c r="B12" s="128"/>
      <c r="C12" s="128"/>
      <c r="D12" s="128"/>
      <c r="E12" s="128"/>
      <c r="F12" s="128"/>
      <c r="G12" s="128"/>
      <c r="H12" s="128"/>
      <c r="I12" s="128"/>
      <c r="J12" s="128"/>
      <c r="K12" s="128"/>
      <c r="L12" s="128"/>
      <c r="M12" s="128"/>
      <c r="N12" s="128"/>
      <c r="O12" s="128"/>
      <c r="P12" s="128"/>
      <c r="Q12" s="1623"/>
      <c r="R12" s="1623"/>
      <c r="S12" s="1623"/>
      <c r="T12" s="1919" t="s">
        <v>511</v>
      </c>
      <c r="U12" s="1623"/>
      <c r="V12" s="1919" t="str">
        <f>" " &amp; 入力シート!D23</f>
        <v xml:space="preserve"> </v>
      </c>
      <c r="W12" s="1919"/>
      <c r="X12" s="1919"/>
      <c r="Y12" s="1919"/>
      <c r="Z12" s="1919"/>
      <c r="AA12" s="1919"/>
      <c r="AB12" s="1919"/>
      <c r="AC12" s="1919"/>
      <c r="AD12" s="1919"/>
      <c r="AE12" s="1919"/>
      <c r="AF12" s="128"/>
    </row>
    <row r="13" spans="1:33"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600" t="str">
        <f>"     " &amp; 入力シート!D24</f>
        <v xml:space="preserve">     </v>
      </c>
      <c r="W13" s="3600"/>
      <c r="X13" s="3600"/>
      <c r="Y13" s="3600"/>
      <c r="Z13" s="3600"/>
      <c r="AA13" s="3600"/>
      <c r="AB13" s="3600"/>
      <c r="AC13" s="3600"/>
      <c r="AD13" s="133" t="s">
        <v>98</v>
      </c>
      <c r="AE13" s="132"/>
      <c r="AF13" s="128"/>
    </row>
    <row r="14" spans="1:33"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9"/>
      <c r="W14" s="259"/>
      <c r="X14" s="259"/>
      <c r="Y14" s="259"/>
      <c r="Z14" s="259"/>
      <c r="AA14" s="259"/>
      <c r="AB14" s="259"/>
      <c r="AC14" s="259"/>
      <c r="AD14" s="133"/>
      <c r="AE14" s="132"/>
      <c r="AF14" s="128"/>
    </row>
    <row r="15" spans="1:33" s="373"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73" customFormat="1" ht="18" customHeight="1">
      <c r="B16" s="128"/>
      <c r="C16" s="128"/>
      <c r="D16" s="128"/>
      <c r="E16" s="128"/>
      <c r="F16" s="128"/>
      <c r="G16" s="3615" t="s">
        <v>845</v>
      </c>
      <c r="H16" s="3615"/>
      <c r="I16" s="3615"/>
      <c r="J16" s="3615"/>
      <c r="K16" s="3615"/>
      <c r="L16" s="3615"/>
      <c r="M16" s="3615"/>
      <c r="N16" s="3615"/>
      <c r="O16" s="3615"/>
      <c r="P16" s="3615"/>
      <c r="Q16" s="3615"/>
      <c r="R16" s="3615"/>
      <c r="S16" s="3615"/>
      <c r="T16" s="3615"/>
      <c r="U16" s="3615"/>
      <c r="V16" s="3615"/>
      <c r="W16" s="3615"/>
      <c r="X16" s="3615"/>
      <c r="Y16" s="3615"/>
      <c r="Z16" s="3615"/>
      <c r="AA16" s="3615"/>
      <c r="AB16" s="128"/>
      <c r="AC16" s="128"/>
      <c r="AD16" s="128"/>
      <c r="AE16" s="128"/>
      <c r="AF16" s="128"/>
    </row>
    <row r="17" spans="2:38" s="373" customFormat="1" ht="18" customHeight="1">
      <c r="B17" s="128"/>
      <c r="C17" s="128"/>
      <c r="D17" s="128"/>
      <c r="E17" s="128"/>
      <c r="F17" s="128"/>
      <c r="G17" s="3615" t="s">
        <v>846</v>
      </c>
      <c r="H17" s="3615"/>
      <c r="I17" s="3615"/>
      <c r="J17" s="3615"/>
      <c r="K17" s="3615"/>
      <c r="L17" s="3615"/>
      <c r="M17" s="3615"/>
      <c r="N17" s="3615"/>
      <c r="O17" s="3615"/>
      <c r="P17" s="3615"/>
      <c r="Q17" s="3615"/>
      <c r="R17" s="3615"/>
      <c r="S17" s="3615"/>
      <c r="T17" s="3615"/>
      <c r="U17" s="3615"/>
      <c r="V17" s="3615"/>
      <c r="W17" s="3615"/>
      <c r="X17" s="3615"/>
      <c r="Y17" s="3615"/>
      <c r="Z17" s="3615"/>
      <c r="AA17" s="3615"/>
      <c r="AB17" s="128"/>
      <c r="AC17" s="128"/>
      <c r="AD17" s="128"/>
      <c r="AE17" s="128"/>
      <c r="AF17" s="128"/>
    </row>
    <row r="18" spans="2:38" s="373" customFormat="1" ht="18" customHeight="1">
      <c r="B18" s="128"/>
      <c r="C18" s="128"/>
      <c r="D18" s="128"/>
      <c r="E18" s="128"/>
      <c r="F18" s="128"/>
      <c r="G18" s="273"/>
      <c r="H18" s="273"/>
      <c r="I18" s="273"/>
      <c r="J18" s="273"/>
      <c r="K18" s="273"/>
      <c r="L18" s="273"/>
      <c r="M18" s="273"/>
      <c r="N18" s="273"/>
      <c r="O18" s="273"/>
      <c r="P18" s="273"/>
      <c r="Q18" s="273"/>
      <c r="R18" s="273"/>
      <c r="S18" s="273"/>
      <c r="T18" s="273"/>
      <c r="U18" s="273"/>
      <c r="V18" s="273"/>
      <c r="W18" s="273"/>
      <c r="X18" s="273"/>
      <c r="Y18" s="273"/>
      <c r="Z18" s="273"/>
      <c r="AA18" s="273"/>
      <c r="AB18" s="128"/>
      <c r="AC18" s="128"/>
      <c r="AD18" s="128"/>
      <c r="AE18" s="128"/>
      <c r="AF18" s="128"/>
    </row>
    <row r="19" spans="2:38" s="373" customFormat="1" ht="18" customHeight="1">
      <c r="B19" s="128"/>
      <c r="C19" s="128"/>
      <c r="D19" s="128"/>
      <c r="E19" s="128"/>
      <c r="F19" s="128"/>
      <c r="G19" s="128"/>
      <c r="H19" s="3607"/>
      <c r="I19" s="3607"/>
      <c r="J19" s="3607"/>
      <c r="K19" s="3607"/>
      <c r="L19" s="3607"/>
      <c r="M19" s="3607"/>
      <c r="N19" s="3607"/>
      <c r="O19" s="3607"/>
      <c r="P19" s="3607"/>
      <c r="Q19" s="3607"/>
      <c r="R19" s="3607"/>
      <c r="S19" s="3607"/>
      <c r="T19" s="3607"/>
      <c r="U19" s="3607"/>
      <c r="V19" s="3607"/>
      <c r="W19" s="3607"/>
      <c r="X19" s="3607"/>
      <c r="Y19" s="3607"/>
      <c r="Z19" s="3607"/>
      <c r="AA19" s="3607"/>
      <c r="AB19" s="3607"/>
      <c r="AC19" s="3607"/>
      <c r="AD19" s="3607"/>
      <c r="AE19" s="128"/>
      <c r="AF19" s="128"/>
    </row>
    <row r="20" spans="2:38" s="373" customFormat="1" ht="18" customHeight="1">
      <c r="B20" s="128"/>
      <c r="C20" s="1921" t="s">
        <v>514</v>
      </c>
      <c r="D20" s="1920"/>
      <c r="E20" s="1920"/>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28"/>
    </row>
    <row r="21" spans="2:38" s="373" customFormat="1" ht="18" customHeight="1">
      <c r="B21" s="128"/>
      <c r="C21" s="214"/>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128"/>
    </row>
    <row r="22" spans="2:38" s="373"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73" customFormat="1" ht="40.5" customHeight="1">
      <c r="B23" s="128"/>
      <c r="C23" s="1922" t="s">
        <v>515</v>
      </c>
      <c r="D23" s="1923"/>
      <c r="E23" s="1923"/>
      <c r="F23" s="1924"/>
      <c r="G23" s="1925" t="str">
        <f>入力シート!$D$4&amp;入力シート!$E$4&amp;入力シート!$G$4&amp;入力シート!$I$4&amp;入力シート!$K$4&amp;入力シート!$O$4</f>
        <v>平成年度起工第号</v>
      </c>
      <c r="H23" s="1926"/>
      <c r="I23" s="1926"/>
      <c r="J23" s="1926"/>
      <c r="K23" s="1926"/>
      <c r="L23" s="1926"/>
      <c r="M23" s="1926"/>
      <c r="N23" s="1926"/>
      <c r="O23" s="1926"/>
      <c r="P23" s="1926"/>
      <c r="Q23" s="1926"/>
      <c r="R23" s="1927"/>
      <c r="S23" s="1928" t="s">
        <v>517</v>
      </c>
      <c r="T23" s="1929"/>
      <c r="U23" s="1929"/>
      <c r="V23" s="1930"/>
      <c r="W23" s="1933" t="str">
        <f>"" &amp; 入力シート!D6</f>
        <v/>
      </c>
      <c r="X23" s="1929"/>
      <c r="Y23" s="1929"/>
      <c r="Z23" s="1929"/>
      <c r="AA23" s="1929"/>
      <c r="AB23" s="1929"/>
      <c r="AC23" s="1929"/>
      <c r="AD23" s="1929"/>
      <c r="AE23" s="1934"/>
      <c r="AF23" s="128"/>
    </row>
    <row r="24" spans="2:38" s="373" customFormat="1" ht="20.25" customHeight="1">
      <c r="B24" s="128"/>
      <c r="C24" s="1939" t="s">
        <v>518</v>
      </c>
      <c r="D24" s="1893"/>
      <c r="E24" s="1893"/>
      <c r="F24" s="1894"/>
      <c r="G24" s="1907" t="str">
        <f>入力シート!$D$5&amp;" "&amp;入力シート!$D$8</f>
        <v xml:space="preserve"> </v>
      </c>
      <c r="H24" s="1893"/>
      <c r="I24" s="1893"/>
      <c r="J24" s="1893"/>
      <c r="K24" s="1893"/>
      <c r="L24" s="1893"/>
      <c r="M24" s="1893"/>
      <c r="N24" s="1893"/>
      <c r="O24" s="1893"/>
      <c r="P24" s="1893"/>
      <c r="Q24" s="1893"/>
      <c r="R24" s="1894"/>
      <c r="S24" s="1931"/>
      <c r="T24" s="1878"/>
      <c r="U24" s="1878"/>
      <c r="V24" s="1879"/>
      <c r="W24" s="1908"/>
      <c r="X24" s="1935"/>
      <c r="Y24" s="1935"/>
      <c r="Z24" s="1935"/>
      <c r="AA24" s="1935"/>
      <c r="AB24" s="1935"/>
      <c r="AC24" s="1935"/>
      <c r="AD24" s="1935"/>
      <c r="AE24" s="1936"/>
      <c r="AF24" s="128"/>
    </row>
    <row r="25" spans="2:38" s="373" customFormat="1" ht="20.25" customHeight="1">
      <c r="B25" s="128"/>
      <c r="C25" s="1895"/>
      <c r="D25" s="1896"/>
      <c r="E25" s="1896"/>
      <c r="F25" s="1897"/>
      <c r="G25" s="1932"/>
      <c r="H25" s="1896"/>
      <c r="I25" s="1896"/>
      <c r="J25" s="1896"/>
      <c r="K25" s="1896"/>
      <c r="L25" s="1896"/>
      <c r="M25" s="1896"/>
      <c r="N25" s="1896"/>
      <c r="O25" s="1896"/>
      <c r="P25" s="1896"/>
      <c r="Q25" s="1896"/>
      <c r="R25" s="1897"/>
      <c r="S25" s="1932"/>
      <c r="T25" s="1896"/>
      <c r="U25" s="1896"/>
      <c r="V25" s="1897"/>
      <c r="W25" s="1909"/>
      <c r="X25" s="1937"/>
      <c r="Y25" s="1937"/>
      <c r="Z25" s="1937"/>
      <c r="AA25" s="1937"/>
      <c r="AB25" s="1937"/>
      <c r="AC25" s="1937"/>
      <c r="AD25" s="1937"/>
      <c r="AE25" s="1938"/>
      <c r="AF25" s="128"/>
    </row>
    <row r="26" spans="2:38" s="373" customFormat="1" ht="20.25" customHeight="1">
      <c r="B26" s="128"/>
      <c r="C26" s="1892" t="s">
        <v>519</v>
      </c>
      <c r="D26" s="1893"/>
      <c r="E26" s="1893"/>
      <c r="F26" s="1894"/>
      <c r="G26" s="1898" t="s">
        <v>184</v>
      </c>
      <c r="H26" s="1900" t="str">
        <f>"" &amp; 入力シート!D7</f>
        <v/>
      </c>
      <c r="I26" s="1901"/>
      <c r="J26" s="1901"/>
      <c r="K26" s="1901"/>
      <c r="L26" s="1885" t="s">
        <v>183</v>
      </c>
      <c r="M26" s="1893"/>
      <c r="N26" s="1885" t="str">
        <f>" " &amp;入力シート!D9</f>
        <v xml:space="preserve"> </v>
      </c>
      <c r="O26" s="1885"/>
      <c r="P26" s="1885"/>
      <c r="Q26" s="1885"/>
      <c r="R26" s="1885"/>
      <c r="S26" s="1885"/>
      <c r="T26" s="1885"/>
      <c r="U26" s="1885"/>
      <c r="V26" s="1885"/>
      <c r="W26" s="1885"/>
      <c r="X26" s="1885"/>
      <c r="Y26" s="1885"/>
      <c r="Z26" s="1885"/>
      <c r="AA26" s="1885"/>
      <c r="AB26" s="1885"/>
      <c r="AC26" s="1885"/>
      <c r="AD26" s="1885"/>
      <c r="AE26" s="3604"/>
      <c r="AF26" s="128"/>
      <c r="AK26" s="453">
        <f>入力シート!D13</f>
        <v>0</v>
      </c>
      <c r="AL26" s="1028">
        <f>入力シート!$D$17</f>
        <v>0</v>
      </c>
    </row>
    <row r="27" spans="2:38" s="373" customFormat="1" ht="20.25" customHeight="1">
      <c r="B27" s="128"/>
      <c r="C27" s="1895"/>
      <c r="D27" s="1896"/>
      <c r="E27" s="1896"/>
      <c r="F27" s="1897"/>
      <c r="G27" s="1899"/>
      <c r="H27" s="1902"/>
      <c r="I27" s="1902"/>
      <c r="J27" s="1902"/>
      <c r="K27" s="1902"/>
      <c r="L27" s="1896"/>
      <c r="M27" s="1896"/>
      <c r="N27" s="3605"/>
      <c r="O27" s="3605"/>
      <c r="P27" s="3605"/>
      <c r="Q27" s="3605"/>
      <c r="R27" s="3605"/>
      <c r="S27" s="3605"/>
      <c r="T27" s="3605"/>
      <c r="U27" s="3605"/>
      <c r="V27" s="3605"/>
      <c r="W27" s="3605"/>
      <c r="X27" s="3605"/>
      <c r="Y27" s="3605"/>
      <c r="Z27" s="3605"/>
      <c r="AA27" s="3605"/>
      <c r="AB27" s="3605"/>
      <c r="AC27" s="3605"/>
      <c r="AD27" s="3605"/>
      <c r="AE27" s="3606"/>
      <c r="AF27" s="128"/>
      <c r="AK27" s="453">
        <f>入力シート!D14</f>
        <v>0</v>
      </c>
      <c r="AL27" s="1028">
        <f>入力シート!$D$19</f>
        <v>0</v>
      </c>
    </row>
    <row r="28" spans="2:38" s="373" customFormat="1" ht="20.25" customHeight="1">
      <c r="B28" s="128"/>
      <c r="C28" s="1877" t="s">
        <v>521</v>
      </c>
      <c r="D28" s="1878"/>
      <c r="E28" s="1878"/>
      <c r="F28" s="1879"/>
      <c r="G28" s="197"/>
      <c r="H28" s="1883">
        <f>入力シート!D16</f>
        <v>0</v>
      </c>
      <c r="I28" s="1884"/>
      <c r="J28" s="1884"/>
      <c r="K28" s="1884"/>
      <c r="L28" s="1884"/>
      <c r="M28" s="1884"/>
      <c r="N28" s="1885" t="s">
        <v>539</v>
      </c>
      <c r="O28" s="1885"/>
      <c r="P28" s="1885"/>
      <c r="Q28" s="3308" t="str">
        <f>IF(H29&gt;0,H29+1-H28,"")</f>
        <v/>
      </c>
      <c r="R28" s="3308"/>
      <c r="S28" s="1888" t="s">
        <v>522</v>
      </c>
      <c r="T28" s="3616"/>
      <c r="U28" s="1863"/>
      <c r="V28" s="1863"/>
      <c r="W28" s="1864"/>
      <c r="X28" s="1989"/>
      <c r="Y28" s="1866"/>
      <c r="Z28" s="1866"/>
      <c r="AA28" s="1866"/>
      <c r="AB28" s="1866"/>
      <c r="AC28" s="1866"/>
      <c r="AD28" s="1866"/>
      <c r="AE28" s="1867"/>
      <c r="AF28" s="128"/>
      <c r="AK28" s="453">
        <f>入力シート!D15</f>
        <v>0</v>
      </c>
      <c r="AL28" s="1028">
        <f>入力シート!$D$21</f>
        <v>0</v>
      </c>
    </row>
    <row r="29" spans="2:38" s="373" customFormat="1" ht="20.25" customHeight="1">
      <c r="B29" s="128"/>
      <c r="C29" s="3614"/>
      <c r="D29" s="1878"/>
      <c r="E29" s="1878"/>
      <c r="F29" s="1879"/>
      <c r="G29" s="271"/>
      <c r="H29" s="3621"/>
      <c r="I29" s="3622"/>
      <c r="J29" s="3622"/>
      <c r="K29" s="3622"/>
      <c r="L29" s="3622"/>
      <c r="M29" s="3622"/>
      <c r="N29" s="3601" t="s">
        <v>540</v>
      </c>
      <c r="O29" s="3601"/>
      <c r="P29" s="3601"/>
      <c r="Q29" s="3603"/>
      <c r="R29" s="3603"/>
      <c r="S29" s="3617"/>
      <c r="T29" s="3618"/>
      <c r="U29" s="1859"/>
      <c r="V29" s="1859"/>
      <c r="W29" s="3602"/>
      <c r="X29" s="3619"/>
      <c r="Y29" s="3619"/>
      <c r="Z29" s="3619"/>
      <c r="AA29" s="3619"/>
      <c r="AB29" s="3619"/>
      <c r="AC29" s="3619"/>
      <c r="AD29" s="3619"/>
      <c r="AE29" s="3620"/>
      <c r="AF29" s="128"/>
    </row>
    <row r="30" spans="2:38" s="373" customFormat="1" ht="18" customHeight="1">
      <c r="B30" s="128"/>
      <c r="C30" s="1892" t="s">
        <v>844</v>
      </c>
      <c r="D30" s="1981"/>
      <c r="E30" s="1981"/>
      <c r="F30" s="3610"/>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61"/>
      <c r="AF30" s="128"/>
    </row>
    <row r="31" spans="2:38" s="373" customFormat="1" ht="18" customHeight="1">
      <c r="B31" s="128"/>
      <c r="C31" s="1911"/>
      <c r="D31" s="1859"/>
      <c r="E31" s="1859"/>
      <c r="F31" s="3611"/>
      <c r="G31" s="137"/>
      <c r="H31" s="213" t="s">
        <v>678</v>
      </c>
      <c r="I31" s="137" t="s">
        <v>681</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73" customFormat="1" ht="18" customHeight="1">
      <c r="B32" s="128"/>
      <c r="C32" s="1911"/>
      <c r="D32" s="1859"/>
      <c r="E32" s="1859"/>
      <c r="F32" s="3611"/>
      <c r="G32" s="137"/>
      <c r="H32" s="213" t="s">
        <v>678</v>
      </c>
      <c r="I32" s="137" t="s">
        <v>841</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73" customFormat="1" ht="18" customHeight="1">
      <c r="B33" s="128"/>
      <c r="C33" s="1911"/>
      <c r="D33" s="1859"/>
      <c r="E33" s="1859"/>
      <c r="F33" s="3611"/>
      <c r="G33" s="137"/>
      <c r="H33" s="213" t="s">
        <v>678</v>
      </c>
      <c r="I33" s="137" t="s">
        <v>842</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73" customFormat="1" ht="18" customHeight="1">
      <c r="B34" s="128"/>
      <c r="C34" s="1911"/>
      <c r="D34" s="1859"/>
      <c r="E34" s="1859"/>
      <c r="F34" s="3611"/>
      <c r="G34" s="137"/>
      <c r="H34" s="213" t="s">
        <v>678</v>
      </c>
      <c r="I34" s="137" t="s">
        <v>843</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73" customFormat="1" ht="18" customHeight="1" thickBot="1">
      <c r="B35" s="128"/>
      <c r="C35" s="3612"/>
      <c r="D35" s="1875"/>
      <c r="E35" s="1875"/>
      <c r="F35" s="3613"/>
      <c r="G35" s="134"/>
      <c r="H35" s="134"/>
      <c r="I35" s="134"/>
      <c r="J35" s="134"/>
      <c r="K35" s="134"/>
      <c r="L35" s="134"/>
      <c r="M35" s="134"/>
      <c r="N35" s="272"/>
      <c r="O35" s="134"/>
      <c r="P35" s="134"/>
      <c r="Q35" s="134"/>
      <c r="R35" s="134"/>
      <c r="S35" s="272"/>
      <c r="T35" s="134"/>
      <c r="U35" s="134"/>
      <c r="V35" s="134"/>
      <c r="W35" s="134"/>
      <c r="X35" s="134"/>
      <c r="Y35" s="134"/>
      <c r="Z35" s="134"/>
      <c r="AA35" s="134"/>
      <c r="AB35" s="134"/>
      <c r="AC35" s="134"/>
      <c r="AD35" s="134"/>
      <c r="AE35" s="144"/>
      <c r="AF35" s="128"/>
    </row>
    <row r="36" spans="2:32" s="373"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73"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73"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X130"/>
  <sheetViews>
    <sheetView showZeros="0" zoomScale="115" zoomScaleNormal="115" workbookViewId="0">
      <selection activeCell="A3" sqref="A3:A5"/>
    </sheetView>
  </sheetViews>
  <sheetFormatPr defaultColWidth="8" defaultRowHeight="14.25"/>
  <cols>
    <col min="1" max="1" width="11" style="663" bestFit="1" customWidth="1"/>
    <col min="2" max="2" width="1.625" style="663" customWidth="1"/>
    <col min="3" max="3" width="17" style="663" customWidth="1"/>
    <col min="4" max="4" width="24.875" style="663" customWidth="1"/>
    <col min="5" max="5" width="12.75" style="663" customWidth="1"/>
    <col min="6" max="6" width="13.875" style="663" customWidth="1"/>
    <col min="7" max="8" width="13.25" style="663" customWidth="1"/>
    <col min="9" max="9" width="14.5" style="663" customWidth="1"/>
    <col min="10" max="11" width="1.75" style="663" customWidth="1"/>
    <col min="12" max="12" width="13.75" style="663" customWidth="1"/>
    <col min="13" max="13" width="24.875" style="663" customWidth="1"/>
    <col min="14" max="18" width="13.375" style="663" customWidth="1"/>
    <col min="19" max="19" width="2" style="663" customWidth="1"/>
    <col min="20" max="21" width="8" style="663"/>
    <col min="22" max="22" width="10" style="663" customWidth="1"/>
    <col min="23" max="23" width="14.375" style="663" customWidth="1"/>
    <col min="24" max="16384" width="8" style="663"/>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65" customFormat="1" ht="18" customHeight="1">
      <c r="A3" s="1506" t="s">
        <v>1192</v>
      </c>
      <c r="B3" s="9"/>
      <c r="C3" s="147" t="s">
        <v>217</v>
      </c>
      <c r="D3" s="148" t="s">
        <v>218</v>
      </c>
      <c r="E3" s="148" t="s">
        <v>230</v>
      </c>
      <c r="F3" s="148" t="s">
        <v>231</v>
      </c>
      <c r="G3" s="148" t="s">
        <v>219</v>
      </c>
      <c r="H3" s="148" t="s">
        <v>220</v>
      </c>
      <c r="I3" s="148" t="s">
        <v>221</v>
      </c>
      <c r="J3" s="211"/>
      <c r="K3" s="149"/>
      <c r="L3" s="149"/>
      <c r="M3" s="149"/>
      <c r="N3" s="149"/>
      <c r="O3" s="149"/>
      <c r="P3" s="149"/>
      <c r="Q3" s="149"/>
      <c r="R3" s="149"/>
      <c r="S3" s="9"/>
    </row>
    <row r="4" spans="1:24" ht="18" customHeight="1">
      <c r="A4" s="1506"/>
      <c r="B4" s="7"/>
      <c r="C4" s="150" t="s">
        <v>476</v>
      </c>
      <c r="D4" s="151" t="s">
        <v>476</v>
      </c>
      <c r="E4" s="151" t="s">
        <v>476</v>
      </c>
      <c r="F4" s="151"/>
      <c r="G4" s="151"/>
      <c r="H4" s="151"/>
      <c r="I4" s="151" t="s">
        <v>476</v>
      </c>
      <c r="J4" s="152"/>
      <c r="K4" s="152"/>
      <c r="L4" s="152"/>
      <c r="M4" s="152"/>
      <c r="N4" s="152"/>
      <c r="O4" s="152"/>
      <c r="P4" s="152"/>
      <c r="Q4" s="152"/>
      <c r="R4" s="152"/>
      <c r="S4" s="7"/>
    </row>
    <row r="5" spans="1:24" ht="18" customHeight="1">
      <c r="A5" s="1506"/>
      <c r="B5" s="7"/>
      <c r="C5" s="150"/>
      <c r="D5" s="151"/>
      <c r="E5" s="151"/>
      <c r="F5" s="151"/>
      <c r="G5" s="151"/>
      <c r="H5" s="151"/>
      <c r="I5" s="151"/>
      <c r="J5" s="152"/>
      <c r="K5" s="152"/>
      <c r="L5" s="152"/>
      <c r="M5" s="152"/>
      <c r="N5" s="152"/>
      <c r="O5" s="152"/>
      <c r="P5" s="152"/>
      <c r="Q5" s="152"/>
      <c r="R5" s="152"/>
      <c r="S5" s="7"/>
    </row>
    <row r="6" spans="1:24" ht="18" customHeight="1">
      <c r="B6" s="7"/>
      <c r="C6" s="153" t="s">
        <v>476</v>
      </c>
      <c r="D6" s="154"/>
      <c r="E6" s="154"/>
      <c r="F6" s="154"/>
      <c r="G6" s="154"/>
      <c r="H6" s="154"/>
      <c r="I6" s="154"/>
      <c r="J6" s="152"/>
      <c r="K6" s="152"/>
      <c r="L6" s="152"/>
      <c r="M6" s="152"/>
      <c r="N6" s="152"/>
      <c r="O6" s="152"/>
      <c r="P6" s="152"/>
      <c r="Q6" s="152"/>
      <c r="R6" s="152"/>
      <c r="S6" s="7"/>
    </row>
    <row r="7" spans="1:24">
      <c r="B7" s="7"/>
      <c r="C7" s="145" t="s">
        <v>476</v>
      </c>
      <c r="D7" s="7"/>
      <c r="E7" s="7"/>
      <c r="F7" s="7"/>
      <c r="G7" s="7"/>
      <c r="H7" s="7"/>
      <c r="I7" s="7"/>
      <c r="J7" s="7"/>
      <c r="K7" s="8"/>
      <c r="L7" s="145" t="s">
        <v>476</v>
      </c>
      <c r="M7" s="7"/>
      <c r="N7" s="7"/>
      <c r="O7" s="7"/>
      <c r="P7" s="7"/>
      <c r="Q7" s="7"/>
      <c r="R7" s="7"/>
      <c r="S7" s="7"/>
    </row>
    <row r="8" spans="1:24" s="666" customFormat="1" ht="20.25" customHeight="1">
      <c r="B8" s="10"/>
      <c r="C8" s="155" t="s">
        <v>222</v>
      </c>
      <c r="D8" s="3670" t="str">
        <f>+" " &amp; 入力シート!$D$5</f>
        <v xml:space="preserve"> </v>
      </c>
      <c r="E8" s="3670"/>
      <c r="F8" s="155" t="s">
        <v>474</v>
      </c>
      <c r="G8" s="3670" t="str">
        <f>+" " &amp;入力シート!$D$7</f>
        <v xml:space="preserve"> </v>
      </c>
      <c r="H8" s="3670"/>
      <c r="I8" s="10"/>
      <c r="J8" s="10"/>
      <c r="K8" s="156"/>
      <c r="L8" s="155" t="s">
        <v>222</v>
      </c>
      <c r="M8" s="3671" t="str">
        <f>D8</f>
        <v xml:space="preserve"> </v>
      </c>
      <c r="N8" s="3671"/>
      <c r="O8" s="155" t="s">
        <v>474</v>
      </c>
      <c r="P8" s="3675" t="str">
        <f>+G8</f>
        <v xml:space="preserve"> </v>
      </c>
      <c r="Q8" s="3675"/>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76" t="s">
        <v>223</v>
      </c>
      <c r="D10" s="3677"/>
      <c r="E10" s="3677"/>
      <c r="F10" s="3677"/>
      <c r="G10" s="157" t="s">
        <v>224</v>
      </c>
      <c r="H10" s="157"/>
      <c r="I10" s="158" t="s">
        <v>225</v>
      </c>
      <c r="J10" s="263"/>
      <c r="K10" s="159"/>
      <c r="L10" s="3676" t="s">
        <v>223</v>
      </c>
      <c r="M10" s="3677"/>
      <c r="N10" s="3677"/>
      <c r="O10" s="3677"/>
      <c r="P10" s="157" t="s">
        <v>224</v>
      </c>
      <c r="Q10" s="157"/>
      <c r="R10" s="158" t="s">
        <v>225</v>
      </c>
      <c r="S10" s="7"/>
      <c r="X10" s="663" t="s">
        <v>696</v>
      </c>
    </row>
    <row r="11" spans="1:24" s="667" customFormat="1" ht="36" customHeight="1">
      <c r="B11" s="12"/>
      <c r="C11" s="11" t="s">
        <v>226</v>
      </c>
      <c r="D11" s="3681" t="str">
        <f>"" &amp;入力シート!D6</f>
        <v/>
      </c>
      <c r="E11" s="3682"/>
      <c r="F11" s="3687" t="s">
        <v>877</v>
      </c>
      <c r="G11" s="3688"/>
      <c r="H11" s="3688"/>
      <c r="I11" s="3689"/>
      <c r="J11" s="218"/>
      <c r="K11" s="14"/>
      <c r="L11" s="11" t="s">
        <v>226</v>
      </c>
      <c r="M11" s="3696" t="str">
        <f>D11</f>
        <v/>
      </c>
      <c r="N11" s="3697"/>
      <c r="O11" s="3687" t="str">
        <f>F11</f>
        <v>平成　　　年　　　月　　　日</v>
      </c>
      <c r="P11" s="3688"/>
      <c r="Q11" s="3688"/>
      <c r="R11" s="3689"/>
      <c r="S11" s="12"/>
    </row>
    <row r="12" spans="1:24" s="667" customFormat="1" ht="25.5" customHeight="1">
      <c r="B12" s="12"/>
      <c r="C12" s="3702" t="str">
        <f>入力シート!$D$4&amp;入力シート!$E$4&amp;入力シート!$G$4&amp;"　　　　"&amp;入力シート!$I$4&amp;入力シート!$K$4&amp;入力シート!$O$4</f>
        <v>平成年度　　　　起工第号</v>
      </c>
      <c r="D12" s="3683"/>
      <c r="E12" s="3684"/>
      <c r="F12" s="3690"/>
      <c r="G12" s="3691"/>
      <c r="H12" s="3691"/>
      <c r="I12" s="3692"/>
      <c r="J12" s="218"/>
      <c r="K12" s="14"/>
      <c r="L12" s="3704" t="str">
        <f>C12</f>
        <v>平成年度　　　　起工第号</v>
      </c>
      <c r="M12" s="3698"/>
      <c r="N12" s="3699"/>
      <c r="O12" s="3690"/>
      <c r="P12" s="3691"/>
      <c r="Q12" s="3691"/>
      <c r="R12" s="3692"/>
      <c r="S12" s="12"/>
      <c r="V12" s="667" t="s">
        <v>704</v>
      </c>
      <c r="W12" s="667" t="s">
        <v>698</v>
      </c>
    </row>
    <row r="13" spans="1:24" s="667" customFormat="1" ht="25.5" customHeight="1">
      <c r="B13" s="12"/>
      <c r="C13" s="3703"/>
      <c r="D13" s="3685"/>
      <c r="E13" s="3686"/>
      <c r="F13" s="3693"/>
      <c r="G13" s="3694"/>
      <c r="H13" s="3694"/>
      <c r="I13" s="3695"/>
      <c r="J13" s="218"/>
      <c r="K13" s="14"/>
      <c r="L13" s="3705"/>
      <c r="M13" s="3700"/>
      <c r="N13" s="3701"/>
      <c r="O13" s="3693"/>
      <c r="P13" s="3694"/>
      <c r="Q13" s="3694"/>
      <c r="R13" s="3695"/>
      <c r="S13" s="12"/>
      <c r="V13" s="667" t="s">
        <v>705</v>
      </c>
      <c r="W13" s="667" t="s">
        <v>699</v>
      </c>
    </row>
    <row r="14" spans="1:24" s="667" customFormat="1" ht="36" customHeight="1">
      <c r="B14" s="12"/>
      <c r="C14" s="13" t="s">
        <v>227</v>
      </c>
      <c r="D14" s="3672"/>
      <c r="E14" s="3673"/>
      <c r="F14" s="205" t="s">
        <v>228</v>
      </c>
      <c r="G14" s="3672"/>
      <c r="H14" s="3674"/>
      <c r="I14" s="3673"/>
      <c r="J14" s="274"/>
      <c r="K14" s="160"/>
      <c r="L14" s="13" t="str">
        <f>C14</f>
        <v>監　督　員</v>
      </c>
      <c r="M14" s="3672">
        <f>D14</f>
        <v>0</v>
      </c>
      <c r="N14" s="3673"/>
      <c r="O14" s="205" t="str">
        <f>+F14</f>
        <v>請　負　者</v>
      </c>
      <c r="P14" s="3672">
        <f>G14</f>
        <v>0</v>
      </c>
      <c r="Q14" s="3674"/>
      <c r="R14" s="3673"/>
      <c r="S14" s="12"/>
      <c r="V14" s="667" t="s">
        <v>706</v>
      </c>
    </row>
    <row r="15" spans="1:24" s="667" customFormat="1" ht="36" customHeight="1">
      <c r="B15" s="12"/>
      <c r="C15" s="3678" t="s">
        <v>710</v>
      </c>
      <c r="D15" s="3679"/>
      <c r="E15" s="3679"/>
      <c r="F15" s="3680"/>
      <c r="G15" s="3678" t="s">
        <v>698</v>
      </c>
      <c r="H15" s="3679"/>
      <c r="I15" s="3680"/>
      <c r="J15" s="264"/>
      <c r="K15" s="161"/>
      <c r="L15" s="3678" t="str">
        <f>C15</f>
        <v>提　出　事　項</v>
      </c>
      <c r="M15" s="3679"/>
      <c r="N15" s="3679"/>
      <c r="O15" s="3680"/>
      <c r="P15" s="3678" t="str">
        <f>G15</f>
        <v>（発議：発注者）</v>
      </c>
      <c r="Q15" s="3679"/>
      <c r="R15" s="3680"/>
      <c r="S15" s="12"/>
      <c r="V15" s="667" t="s">
        <v>707</v>
      </c>
    </row>
    <row r="16" spans="1:24" s="667" customFormat="1" ht="36" customHeight="1">
      <c r="B16" s="12"/>
      <c r="C16" s="3659"/>
      <c r="D16" s="3660"/>
      <c r="E16" s="3660"/>
      <c r="F16" s="3660"/>
      <c r="G16" s="3660"/>
      <c r="H16" s="3660"/>
      <c r="I16" s="3661"/>
      <c r="J16" s="265"/>
      <c r="K16" s="161"/>
      <c r="L16" s="3659">
        <f>C16</f>
        <v>0</v>
      </c>
      <c r="M16" s="3668"/>
      <c r="N16" s="3668"/>
      <c r="O16" s="3668"/>
      <c r="P16" s="3668"/>
      <c r="Q16" s="3668"/>
      <c r="R16" s="3669"/>
      <c r="S16" s="12"/>
      <c r="V16" s="667" t="s">
        <v>708</v>
      </c>
    </row>
    <row r="17" spans="2:22" s="667" customFormat="1" ht="36" customHeight="1">
      <c r="B17" s="12"/>
      <c r="C17" s="3659"/>
      <c r="D17" s="3660"/>
      <c r="E17" s="3660"/>
      <c r="F17" s="3660"/>
      <c r="G17" s="3660"/>
      <c r="H17" s="3660"/>
      <c r="I17" s="3661"/>
      <c r="J17" s="265"/>
      <c r="K17" s="161"/>
      <c r="L17" s="3662"/>
      <c r="M17" s="3663"/>
      <c r="N17" s="3663"/>
      <c r="O17" s="3663"/>
      <c r="P17" s="3663"/>
      <c r="Q17" s="3663"/>
      <c r="R17" s="3664"/>
      <c r="S17" s="12"/>
      <c r="V17" s="667" t="s">
        <v>709</v>
      </c>
    </row>
    <row r="18" spans="2:22" s="667" customFormat="1" ht="36" customHeight="1">
      <c r="B18" s="12"/>
      <c r="C18" s="3623"/>
      <c r="D18" s="3624"/>
      <c r="E18" s="3624"/>
      <c r="F18" s="3624"/>
      <c r="G18" s="3624"/>
      <c r="H18" s="3624"/>
      <c r="I18" s="3625"/>
      <c r="J18" s="162"/>
      <c r="K18" s="162"/>
      <c r="L18" s="3623">
        <f t="shared" ref="L18:L23" si="0">C18</f>
        <v>0</v>
      </c>
      <c r="M18" s="3624"/>
      <c r="N18" s="3624"/>
      <c r="O18" s="3624"/>
      <c r="P18" s="3624"/>
      <c r="Q18" s="3624"/>
      <c r="R18" s="3625"/>
      <c r="S18" s="12"/>
      <c r="V18" s="667" t="s">
        <v>710</v>
      </c>
    </row>
    <row r="19" spans="2:22" s="667" customFormat="1" ht="36" customHeight="1">
      <c r="B19" s="12"/>
      <c r="C19" s="3665"/>
      <c r="D19" s="3666"/>
      <c r="E19" s="3666"/>
      <c r="F19" s="3666"/>
      <c r="G19" s="3666"/>
      <c r="H19" s="3666"/>
      <c r="I19" s="3667"/>
      <c r="J19" s="266"/>
      <c r="K19" s="161"/>
      <c r="L19" s="3665">
        <f t="shared" si="0"/>
        <v>0</v>
      </c>
      <c r="M19" s="3666"/>
      <c r="N19" s="3666"/>
      <c r="O19" s="3666"/>
      <c r="P19" s="3666"/>
      <c r="Q19" s="3666"/>
      <c r="R19" s="3667"/>
      <c r="S19" s="12"/>
    </row>
    <row r="20" spans="2:22" s="667" customFormat="1" ht="36" customHeight="1">
      <c r="B20" s="12"/>
      <c r="C20" s="3656"/>
      <c r="D20" s="3657"/>
      <c r="E20" s="3657"/>
      <c r="F20" s="3657"/>
      <c r="G20" s="3657"/>
      <c r="H20" s="3657"/>
      <c r="I20" s="3658"/>
      <c r="J20" s="264"/>
      <c r="K20" s="161"/>
      <c r="L20" s="3656">
        <f t="shared" si="0"/>
        <v>0</v>
      </c>
      <c r="M20" s="3657"/>
      <c r="N20" s="3657"/>
      <c r="O20" s="3657"/>
      <c r="P20" s="3657"/>
      <c r="Q20" s="3657"/>
      <c r="R20" s="3658"/>
      <c r="S20" s="12"/>
    </row>
    <row r="21" spans="2:22" s="667" customFormat="1" ht="36" customHeight="1">
      <c r="B21" s="12"/>
      <c r="C21" s="3649"/>
      <c r="D21" s="3650"/>
      <c r="E21" s="3650"/>
      <c r="F21" s="3650"/>
      <c r="G21" s="3650"/>
      <c r="H21" s="3650"/>
      <c r="I21" s="3651"/>
      <c r="J21" s="267"/>
      <c r="K21" s="161"/>
      <c r="L21" s="3649">
        <f t="shared" si="0"/>
        <v>0</v>
      </c>
      <c r="M21" s="3650"/>
      <c r="N21" s="3650"/>
      <c r="O21" s="3650"/>
      <c r="P21" s="3650"/>
      <c r="Q21" s="3650"/>
      <c r="R21" s="3651"/>
      <c r="S21" s="12"/>
    </row>
    <row r="22" spans="2:22" s="667" customFormat="1" ht="36" customHeight="1">
      <c r="B22" s="12"/>
      <c r="C22" s="3649"/>
      <c r="D22" s="3650"/>
      <c r="E22" s="3650"/>
      <c r="F22" s="3650"/>
      <c r="G22" s="3650"/>
      <c r="H22" s="3650"/>
      <c r="I22" s="3651"/>
      <c r="J22" s="267"/>
      <c r="K22" s="161"/>
      <c r="L22" s="3649">
        <f t="shared" si="0"/>
        <v>0</v>
      </c>
      <c r="M22" s="3650"/>
      <c r="N22" s="3650"/>
      <c r="O22" s="3650"/>
      <c r="P22" s="3650"/>
      <c r="Q22" s="3650"/>
      <c r="R22" s="3651"/>
      <c r="S22" s="12"/>
    </row>
    <row r="23" spans="2:22" s="667" customFormat="1" ht="36" customHeight="1">
      <c r="B23" s="12"/>
      <c r="C23" s="3649"/>
      <c r="D23" s="3650"/>
      <c r="E23" s="3650"/>
      <c r="F23" s="3650"/>
      <c r="G23" s="3650"/>
      <c r="H23" s="3650"/>
      <c r="I23" s="3651"/>
      <c r="J23" s="267"/>
      <c r="K23" s="161"/>
      <c r="L23" s="3649">
        <f t="shared" si="0"/>
        <v>0</v>
      </c>
      <c r="M23" s="3650"/>
      <c r="N23" s="3650"/>
      <c r="O23" s="3650"/>
      <c r="P23" s="3650"/>
      <c r="Q23" s="3650"/>
      <c r="R23" s="3651"/>
      <c r="S23" s="12"/>
    </row>
    <row r="24" spans="2:22" s="667" customFormat="1" ht="10.5" customHeight="1">
      <c r="B24" s="12"/>
      <c r="C24" s="3652"/>
      <c r="D24" s="3652"/>
      <c r="E24" s="3652"/>
      <c r="F24" s="3652"/>
      <c r="G24" s="3652"/>
      <c r="H24" s="3652"/>
      <c r="I24" s="3652"/>
      <c r="J24" s="162"/>
      <c r="K24" s="161"/>
      <c r="L24" s="3653"/>
      <c r="M24" s="3654"/>
      <c r="N24" s="3654"/>
      <c r="O24" s="3654"/>
      <c r="P24" s="3654"/>
      <c r="Q24" s="3654"/>
      <c r="R24" s="3655"/>
      <c r="S24" s="12"/>
    </row>
    <row r="25" spans="2:22" s="667" customFormat="1" ht="36" customHeight="1">
      <c r="B25" s="12"/>
      <c r="C25" s="3652" t="s">
        <v>232</v>
      </c>
      <c r="D25" s="3652"/>
      <c r="E25" s="3652"/>
      <c r="F25" s="3652"/>
      <c r="G25" s="3652"/>
      <c r="H25" s="3652"/>
      <c r="I25" s="3652"/>
      <c r="J25" s="162"/>
      <c r="K25" s="161"/>
      <c r="L25" s="3653" t="str">
        <f>C25</f>
        <v>処理・回答）</v>
      </c>
      <c r="M25" s="3654"/>
      <c r="N25" s="3654"/>
      <c r="O25" s="3654"/>
      <c r="P25" s="3654"/>
      <c r="Q25" s="3654"/>
      <c r="R25" s="3655"/>
      <c r="S25" s="12"/>
    </row>
    <row r="26" spans="2:22" s="667" customFormat="1" ht="36" customHeight="1">
      <c r="B26" s="12"/>
      <c r="C26" s="3643"/>
      <c r="D26" s="3644"/>
      <c r="E26" s="3644"/>
      <c r="F26" s="3644"/>
      <c r="G26" s="3644"/>
      <c r="H26" s="3644"/>
      <c r="I26" s="3645"/>
      <c r="J26" s="264"/>
      <c r="K26" s="161"/>
      <c r="L26" s="3646"/>
      <c r="M26" s="3647"/>
      <c r="N26" s="3647"/>
      <c r="O26" s="3647"/>
      <c r="P26" s="3647"/>
      <c r="Q26" s="3647"/>
      <c r="R26" s="3648"/>
      <c r="S26" s="12"/>
    </row>
    <row r="27" spans="2:22" s="667" customFormat="1" ht="36" customHeight="1">
      <c r="B27" s="12"/>
      <c r="C27" s="3623" t="s">
        <v>476</v>
      </c>
      <c r="D27" s="3624"/>
      <c r="E27" s="3624"/>
      <c r="F27" s="3624"/>
      <c r="G27" s="3624"/>
      <c r="H27" s="3624"/>
      <c r="I27" s="3625"/>
      <c r="J27" s="162"/>
      <c r="K27" s="161"/>
      <c r="L27" s="3623"/>
      <c r="M27" s="3624"/>
      <c r="N27" s="3624"/>
      <c r="O27" s="3624"/>
      <c r="P27" s="3624"/>
      <c r="Q27" s="3624"/>
      <c r="R27" s="3625"/>
      <c r="S27" s="12"/>
    </row>
    <row r="28" spans="2:22" s="667" customFormat="1" ht="36" customHeight="1">
      <c r="B28" s="12"/>
      <c r="C28" s="3623" t="s">
        <v>476</v>
      </c>
      <c r="D28" s="3624"/>
      <c r="E28" s="3624"/>
      <c r="F28" s="3624"/>
      <c r="G28" s="3624"/>
      <c r="H28" s="3624"/>
      <c r="I28" s="3625"/>
      <c r="J28" s="162"/>
      <c r="K28" s="161"/>
      <c r="L28" s="3623"/>
      <c r="M28" s="3624"/>
      <c r="N28" s="3624"/>
      <c r="O28" s="3624"/>
      <c r="P28" s="3624"/>
      <c r="Q28" s="3624"/>
      <c r="R28" s="3625"/>
      <c r="S28" s="12"/>
    </row>
    <row r="29" spans="2:22" s="667" customFormat="1" ht="36" customHeight="1">
      <c r="B29" s="12"/>
      <c r="C29" s="3623" t="s">
        <v>476</v>
      </c>
      <c r="D29" s="3624"/>
      <c r="E29" s="3624"/>
      <c r="F29" s="3624"/>
      <c r="G29" s="3624"/>
      <c r="H29" s="3624"/>
      <c r="I29" s="3625"/>
      <c r="J29" s="162"/>
      <c r="K29" s="161"/>
      <c r="L29" s="3623" t="str">
        <f>C29</f>
        <v>　</v>
      </c>
      <c r="M29" s="3624"/>
      <c r="N29" s="3624"/>
      <c r="O29" s="3624"/>
      <c r="P29" s="3624"/>
      <c r="Q29" s="3624"/>
      <c r="R29" s="3625"/>
      <c r="S29" s="12"/>
    </row>
    <row r="30" spans="2:22" s="667" customFormat="1" ht="36" customHeight="1">
      <c r="B30" s="12"/>
      <c r="C30" s="3638" t="s">
        <v>476</v>
      </c>
      <c r="D30" s="3639"/>
      <c r="E30" s="3639"/>
      <c r="F30" s="3639"/>
      <c r="G30" s="3639"/>
      <c r="H30" s="3639"/>
      <c r="I30" s="3640"/>
      <c r="J30" s="162"/>
      <c r="K30" s="161"/>
      <c r="L30" s="3638" t="str">
        <f>C30</f>
        <v>　</v>
      </c>
      <c r="M30" s="3639"/>
      <c r="N30" s="3639"/>
      <c r="O30" s="3639"/>
      <c r="P30" s="3639"/>
      <c r="Q30" s="3639"/>
      <c r="R30" s="3640"/>
      <c r="S30" s="12"/>
    </row>
    <row r="31" spans="2:22" s="667" customFormat="1" ht="36" customHeight="1">
      <c r="B31" s="12"/>
      <c r="C31" s="163" t="s">
        <v>229</v>
      </c>
      <c r="D31" s="3641"/>
      <c r="E31" s="3641"/>
      <c r="F31" s="3641"/>
      <c r="G31" s="3641"/>
      <c r="H31" s="3641"/>
      <c r="I31" s="3642"/>
      <c r="J31" s="268"/>
      <c r="K31" s="164"/>
      <c r="L31" s="163" t="s">
        <v>229</v>
      </c>
      <c r="M31" s="3641"/>
      <c r="N31" s="3641"/>
      <c r="O31" s="3641"/>
      <c r="P31" s="3641"/>
      <c r="Q31" s="3641"/>
      <c r="R31" s="3642"/>
      <c r="S31" s="12"/>
    </row>
    <row r="32" spans="2:22" s="667" customFormat="1" ht="36" customHeight="1">
      <c r="B32" s="12"/>
      <c r="C32" s="3626"/>
      <c r="D32" s="3627"/>
      <c r="E32" s="3627"/>
      <c r="F32" s="3627"/>
      <c r="G32" s="3627"/>
      <c r="H32" s="3627"/>
      <c r="I32" s="3628"/>
      <c r="J32" s="269"/>
      <c r="K32" s="164"/>
      <c r="L32" s="3632" t="s">
        <v>476</v>
      </c>
      <c r="M32" s="3633"/>
      <c r="N32" s="3633"/>
      <c r="O32" s="3633"/>
      <c r="P32" s="3633"/>
      <c r="Q32" s="3633"/>
      <c r="R32" s="3634"/>
      <c r="S32" s="12"/>
    </row>
    <row r="33" spans="2:19" s="667" customFormat="1" ht="36" customHeight="1">
      <c r="B33" s="12"/>
      <c r="C33" s="3629"/>
      <c r="D33" s="3630"/>
      <c r="E33" s="3630"/>
      <c r="F33" s="3630"/>
      <c r="G33" s="3630"/>
      <c r="H33" s="3630"/>
      <c r="I33" s="3631"/>
      <c r="J33" s="269"/>
      <c r="K33" s="164"/>
      <c r="L33" s="3635"/>
      <c r="M33" s="3636"/>
      <c r="N33" s="3636"/>
      <c r="O33" s="3636"/>
      <c r="P33" s="3636"/>
      <c r="Q33" s="3636"/>
      <c r="R33" s="3637"/>
      <c r="S33" s="12"/>
    </row>
    <row r="34" spans="2:19">
      <c r="K34" s="664"/>
    </row>
    <row r="35" spans="2:19">
      <c r="K35" s="664"/>
    </row>
    <row r="36" spans="2:19">
      <c r="K36" s="664"/>
    </row>
    <row r="37" spans="2:19">
      <c r="K37" s="664"/>
    </row>
    <row r="38" spans="2:19">
      <c r="K38" s="664"/>
    </row>
    <row r="39" spans="2:19">
      <c r="K39" s="664"/>
    </row>
    <row r="40" spans="2:19">
      <c r="K40" s="664"/>
    </row>
    <row r="41" spans="2:19">
      <c r="K41" s="664"/>
    </row>
    <row r="42" spans="2:19">
      <c r="K42" s="664"/>
    </row>
    <row r="43" spans="2:19">
      <c r="K43" s="664"/>
    </row>
    <row r="44" spans="2:19">
      <c r="K44" s="664"/>
    </row>
    <row r="45" spans="2:19">
      <c r="K45" s="664"/>
    </row>
    <row r="46" spans="2:19">
      <c r="K46" s="664"/>
    </row>
    <row r="47" spans="2:19">
      <c r="K47" s="664"/>
    </row>
    <row r="48" spans="2:19">
      <c r="K48" s="664"/>
    </row>
    <row r="49" spans="11:11">
      <c r="K49" s="664"/>
    </row>
    <row r="50" spans="11:11">
      <c r="K50" s="664"/>
    </row>
    <row r="51" spans="11:11">
      <c r="K51" s="664"/>
    </row>
    <row r="52" spans="11:11">
      <c r="K52" s="664"/>
    </row>
    <row r="53" spans="11:11">
      <c r="K53" s="664"/>
    </row>
    <row r="54" spans="11:11">
      <c r="K54" s="664"/>
    </row>
    <row r="55" spans="11:11">
      <c r="K55" s="664"/>
    </row>
    <row r="56" spans="11:11">
      <c r="K56" s="664"/>
    </row>
    <row r="57" spans="11:11">
      <c r="K57" s="664"/>
    </row>
    <row r="58" spans="11:11">
      <c r="K58" s="664"/>
    </row>
    <row r="59" spans="11:11">
      <c r="K59" s="664"/>
    </row>
    <row r="60" spans="11:11">
      <c r="K60" s="664"/>
    </row>
    <row r="61" spans="11:11">
      <c r="K61" s="664"/>
    </row>
    <row r="62" spans="11:11">
      <c r="K62" s="664"/>
    </row>
    <row r="63" spans="11:11">
      <c r="K63" s="664"/>
    </row>
    <row r="64" spans="11:11">
      <c r="K64" s="664"/>
    </row>
    <row r="65" spans="11:11">
      <c r="K65" s="664"/>
    </row>
    <row r="66" spans="11:11">
      <c r="K66" s="664"/>
    </row>
    <row r="67" spans="11:11">
      <c r="K67" s="664"/>
    </row>
    <row r="68" spans="11:11">
      <c r="K68" s="664"/>
    </row>
    <row r="69" spans="11:11">
      <c r="K69" s="664"/>
    </row>
    <row r="70" spans="11:11">
      <c r="K70" s="664"/>
    </row>
    <row r="71" spans="11:11">
      <c r="K71" s="664"/>
    </row>
    <row r="72" spans="11:11">
      <c r="K72" s="664"/>
    </row>
    <row r="73" spans="11:11">
      <c r="K73" s="664"/>
    </row>
    <row r="74" spans="11:11">
      <c r="K74" s="664"/>
    </row>
    <row r="75" spans="11:11">
      <c r="K75" s="664"/>
    </row>
    <row r="76" spans="11:11">
      <c r="K76" s="664"/>
    </row>
    <row r="77" spans="11:11">
      <c r="K77" s="664"/>
    </row>
    <row r="78" spans="11:11">
      <c r="K78" s="664"/>
    </row>
    <row r="79" spans="11:11">
      <c r="K79" s="664"/>
    </row>
    <row r="80" spans="11:11">
      <c r="K80" s="664"/>
    </row>
    <row r="81" spans="11:11">
      <c r="K81" s="664"/>
    </row>
    <row r="82" spans="11:11">
      <c r="K82" s="664"/>
    </row>
    <row r="83" spans="11:11">
      <c r="K83" s="664"/>
    </row>
    <row r="84" spans="11:11">
      <c r="K84" s="664"/>
    </row>
    <row r="85" spans="11:11">
      <c r="K85" s="664"/>
    </row>
    <row r="86" spans="11:11">
      <c r="K86" s="664"/>
    </row>
    <row r="87" spans="11:11">
      <c r="K87" s="664"/>
    </row>
    <row r="88" spans="11:11">
      <c r="K88" s="664"/>
    </row>
    <row r="89" spans="11:11">
      <c r="K89" s="664"/>
    </row>
    <row r="90" spans="11:11">
      <c r="K90" s="664"/>
    </row>
    <row r="91" spans="11:11">
      <c r="K91" s="664"/>
    </row>
    <row r="92" spans="11:11">
      <c r="K92" s="664"/>
    </row>
    <row r="93" spans="11:11">
      <c r="K93" s="664"/>
    </row>
    <row r="94" spans="11:11">
      <c r="K94" s="664"/>
    </row>
    <row r="95" spans="11:11">
      <c r="K95" s="664"/>
    </row>
    <row r="96" spans="11:11">
      <c r="K96" s="664"/>
    </row>
    <row r="97" spans="11:11">
      <c r="K97" s="664"/>
    </row>
    <row r="98" spans="11:11">
      <c r="K98" s="664"/>
    </row>
    <row r="99" spans="11:11">
      <c r="K99" s="664"/>
    </row>
    <row r="100" spans="11:11">
      <c r="K100" s="664"/>
    </row>
    <row r="101" spans="11:11">
      <c r="K101" s="664"/>
    </row>
    <row r="102" spans="11:11">
      <c r="K102" s="664"/>
    </row>
    <row r="103" spans="11:11">
      <c r="K103" s="664"/>
    </row>
    <row r="104" spans="11:11">
      <c r="K104" s="664"/>
    </row>
    <row r="105" spans="11:11">
      <c r="K105" s="664"/>
    </row>
    <row r="106" spans="11:11">
      <c r="K106" s="664"/>
    </row>
    <row r="107" spans="11:11">
      <c r="K107" s="664"/>
    </row>
    <row r="108" spans="11:11">
      <c r="K108" s="664"/>
    </row>
    <row r="109" spans="11:11">
      <c r="K109" s="664"/>
    </row>
    <row r="110" spans="11:11">
      <c r="K110" s="664"/>
    </row>
    <row r="111" spans="11:11">
      <c r="K111" s="664"/>
    </row>
    <row r="112" spans="11:11">
      <c r="K112" s="664"/>
    </row>
    <row r="113" spans="11:11">
      <c r="K113" s="664"/>
    </row>
    <row r="114" spans="11:11">
      <c r="K114" s="664"/>
    </row>
    <row r="115" spans="11:11">
      <c r="K115" s="664"/>
    </row>
    <row r="116" spans="11:11">
      <c r="K116" s="664"/>
    </row>
    <row r="117" spans="11:11">
      <c r="K117" s="664"/>
    </row>
    <row r="118" spans="11:11">
      <c r="K118" s="664"/>
    </row>
    <row r="119" spans="11:11">
      <c r="K119" s="664"/>
    </row>
    <row r="120" spans="11:11">
      <c r="K120" s="664"/>
    </row>
    <row r="121" spans="11:11">
      <c r="K121" s="664"/>
    </row>
    <row r="122" spans="11:11">
      <c r="K122" s="664"/>
    </row>
    <row r="123" spans="11:11">
      <c r="K123" s="664"/>
    </row>
    <row r="124" spans="11:11">
      <c r="K124" s="664"/>
    </row>
    <row r="125" spans="11:11">
      <c r="K125" s="664"/>
    </row>
    <row r="126" spans="11:11">
      <c r="K126" s="664"/>
    </row>
    <row r="127" spans="11:11">
      <c r="K127" s="664"/>
    </row>
    <row r="128" spans="11:11">
      <c r="K128" s="664"/>
    </row>
    <row r="129" spans="11:11">
      <c r="K129" s="664"/>
    </row>
    <row r="130" spans="11:11">
      <c r="K130" s="664"/>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78740157480314965" right="0.59055118110236227" top="0.98425196850393704" bottom="0.78740157480314965" header="0.51181102362204722" footer="0.51181102362204722"/>
  <pageSetup paperSize="9" scale="80" fitToWidth="2" orientation="portrait" r:id="rId1"/>
  <headerFooter scaleWithDoc="0" alignWithMargins="0">
    <oddHeader>&amp;R&amp;"ＭＳ Ｐゴシック,太字"（様式２３）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20" width="5.75" style="414" customWidth="1"/>
    <col min="21" max="21" width="1.5" style="414" customWidth="1"/>
    <col min="22" max="24" width="8" style="414"/>
    <col min="25" max="25" width="13" style="414" bestFit="1" customWidth="1"/>
    <col min="26" max="16384" width="8" style="414"/>
  </cols>
  <sheetData>
    <row r="1" spans="1:22" ht="21" customHeight="1">
      <c r="A1" s="1506" t="s">
        <v>1192</v>
      </c>
      <c r="B1" s="86"/>
      <c r="C1" s="86"/>
      <c r="D1" s="86"/>
      <c r="E1" s="86"/>
      <c r="F1" s="86"/>
      <c r="G1" s="86"/>
      <c r="H1" s="86"/>
      <c r="I1" s="86"/>
      <c r="J1" s="86"/>
      <c r="K1" s="86"/>
      <c r="L1" s="86"/>
      <c r="M1" s="87"/>
      <c r="N1" s="87"/>
      <c r="O1" s="87"/>
      <c r="P1" s="87"/>
      <c r="Q1" s="87"/>
      <c r="R1" s="87"/>
      <c r="S1" s="87"/>
      <c r="T1" s="87"/>
      <c r="U1" s="87"/>
    </row>
    <row r="2" spans="1:22" ht="20.25" customHeight="1">
      <c r="A2" s="1506"/>
      <c r="B2" s="88"/>
      <c r="C2" s="88"/>
      <c r="D2" s="88"/>
      <c r="E2" s="88"/>
      <c r="F2" s="88"/>
      <c r="G2" s="88"/>
      <c r="H2" s="88"/>
      <c r="I2" s="88"/>
      <c r="J2" s="88"/>
      <c r="K2" s="3313" t="s">
        <v>466</v>
      </c>
      <c r="L2" s="3314"/>
      <c r="M2" s="3313" t="s">
        <v>467</v>
      </c>
      <c r="N2" s="3314"/>
      <c r="O2" s="3314"/>
      <c r="P2" s="3314"/>
      <c r="Q2" s="3293" t="s">
        <v>551</v>
      </c>
      <c r="R2" s="3296"/>
      <c r="S2" s="3293" t="s">
        <v>468</v>
      </c>
      <c r="T2" s="3295"/>
      <c r="U2" s="90"/>
      <c r="V2" s="415"/>
    </row>
    <row r="3" spans="1:22" ht="45" customHeight="1">
      <c r="A3" s="1506"/>
      <c r="B3" s="2"/>
      <c r="C3" s="91"/>
      <c r="D3" s="2"/>
      <c r="E3" s="2"/>
      <c r="F3" s="87"/>
      <c r="G3" s="91"/>
      <c r="H3" s="90"/>
      <c r="I3" s="90"/>
      <c r="J3" s="92"/>
      <c r="K3" s="3313"/>
      <c r="L3" s="3315"/>
      <c r="M3" s="3315"/>
      <c r="N3" s="3315"/>
      <c r="O3" s="3315"/>
      <c r="P3" s="3315"/>
      <c r="Q3" s="3293"/>
      <c r="R3" s="3295"/>
      <c r="S3" s="3293"/>
      <c r="T3" s="3295"/>
      <c r="U3" s="92"/>
      <c r="V3" s="416"/>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17" t="s">
        <v>555</v>
      </c>
      <c r="N7" s="3317"/>
      <c r="O7" s="2"/>
      <c r="P7" s="90" t="s">
        <v>547</v>
      </c>
      <c r="Q7" s="2"/>
      <c r="R7" s="98" t="s">
        <v>548</v>
      </c>
      <c r="S7" s="2"/>
      <c r="T7" s="2" t="s">
        <v>104</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469</v>
      </c>
      <c r="M9" s="87"/>
      <c r="N9" s="99" t="s">
        <v>470</v>
      </c>
      <c r="O9" s="3318" t="str">
        <f>" " &amp; 入力シート!D22</f>
        <v xml:space="preserve"> </v>
      </c>
      <c r="P9" s="3318"/>
      <c r="Q9" s="3318"/>
      <c r="R9" s="3318"/>
      <c r="S9" s="3318"/>
      <c r="T9" s="3318"/>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471</v>
      </c>
      <c r="O11" s="3300" t="str">
        <f>" " &amp; 入力シート!D23</f>
        <v xml:space="preserve"> </v>
      </c>
      <c r="P11" s="3300"/>
      <c r="Q11" s="3300"/>
      <c r="R11" s="3300"/>
      <c r="S11" s="3300"/>
      <c r="T11" s="3300"/>
      <c r="U11" s="97"/>
    </row>
    <row r="12" spans="1:22" ht="17.25" customHeight="1">
      <c r="B12" s="96"/>
      <c r="C12" s="2"/>
      <c r="D12" s="2"/>
      <c r="E12" s="2"/>
      <c r="F12" s="2"/>
      <c r="G12" s="2"/>
      <c r="H12" s="2"/>
      <c r="I12" s="2"/>
      <c r="J12" s="2"/>
      <c r="K12" s="2"/>
      <c r="L12" s="2"/>
      <c r="M12" s="2"/>
      <c r="N12" s="2"/>
      <c r="O12" s="3706" t="str">
        <f>"     " &amp; 入力シート!D24</f>
        <v xml:space="preserve">     </v>
      </c>
      <c r="P12" s="3706"/>
      <c r="Q12" s="3706"/>
      <c r="R12" s="3706"/>
      <c r="S12" s="3706"/>
      <c r="T12" s="101" t="s">
        <v>103</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97" t="s">
        <v>867</v>
      </c>
      <c r="C14" s="3298"/>
      <c r="D14" s="3298"/>
      <c r="E14" s="3298"/>
      <c r="F14" s="3298"/>
      <c r="G14" s="3298"/>
      <c r="H14" s="3298"/>
      <c r="I14" s="3298"/>
      <c r="J14" s="3298"/>
      <c r="K14" s="3298"/>
      <c r="L14" s="3298"/>
      <c r="M14" s="3298"/>
      <c r="N14" s="3298"/>
      <c r="O14" s="3298"/>
      <c r="P14" s="3298"/>
      <c r="Q14" s="3298"/>
      <c r="R14" s="3298"/>
      <c r="S14" s="3298"/>
      <c r="T14" s="3298"/>
      <c r="U14" s="3299"/>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75" t="s">
        <v>544</v>
      </c>
      <c r="D16" s="3276"/>
      <c r="E16" s="3276"/>
      <c r="F16" s="3276"/>
      <c r="G16" s="3277"/>
      <c r="H16" s="3721" t="str">
        <f>" "&amp;入力シート!$D$5&amp;" "&amp;入力シート!$D$8</f>
        <v xml:space="preserve">  </v>
      </c>
      <c r="I16" s="3722"/>
      <c r="J16" s="3722"/>
      <c r="K16" s="3722"/>
      <c r="L16" s="3723"/>
      <c r="M16" s="3293" t="s">
        <v>473</v>
      </c>
      <c r="N16" s="3294"/>
      <c r="O16" s="3295"/>
      <c r="P16" s="3291" t="str">
        <f>"" &amp; 入力シート!D6</f>
        <v/>
      </c>
      <c r="Q16" s="3717"/>
      <c r="R16" s="3717"/>
      <c r="S16" s="3717"/>
      <c r="T16" s="3717"/>
      <c r="U16" s="3718"/>
    </row>
    <row r="17" spans="2:25" ht="42" customHeight="1">
      <c r="B17" s="104"/>
      <c r="C17" s="3275" t="s">
        <v>545</v>
      </c>
      <c r="D17" s="3276"/>
      <c r="E17" s="3276"/>
      <c r="F17" s="3276"/>
      <c r="G17" s="3277"/>
      <c r="H17" s="3724" t="str">
        <f>" "&amp;入力シート!$D$4&amp;入力シート!$E$4&amp;入力シート!$G$4&amp;入力シート!$I$4&amp;入力シート!$K$4&amp;入力シート!$O$4</f>
        <v xml:space="preserve"> 平成年度起工第号</v>
      </c>
      <c r="I17" s="3725"/>
      <c r="J17" s="3725"/>
      <c r="K17" s="3725"/>
      <c r="L17" s="3726"/>
      <c r="M17" s="3293" t="s">
        <v>474</v>
      </c>
      <c r="N17" s="3294"/>
      <c r="O17" s="3295"/>
      <c r="P17" s="3719" t="str">
        <f>"" &amp; 入力シート!D7</f>
        <v/>
      </c>
      <c r="Q17" s="3720"/>
      <c r="R17" s="3720"/>
      <c r="S17" s="3720"/>
      <c r="T17" s="3720"/>
      <c r="U17" s="107"/>
    </row>
    <row r="18" spans="2:25" ht="21" customHeight="1">
      <c r="B18" s="108"/>
      <c r="C18" s="3268" t="s">
        <v>546</v>
      </c>
      <c r="D18" s="3271"/>
      <c r="E18" s="3271"/>
      <c r="F18" s="3271"/>
      <c r="G18" s="3272"/>
      <c r="H18" s="3285">
        <f>入力シート!D16</f>
        <v>0</v>
      </c>
      <c r="I18" s="3286"/>
      <c r="J18" s="3286"/>
      <c r="K18" s="3286"/>
      <c r="L18" s="3286"/>
      <c r="M18" s="3286"/>
      <c r="N18" s="3286"/>
      <c r="O18" s="3319" t="str">
        <f>IF(H19&gt;0,H19+1-H18,"")</f>
        <v/>
      </c>
      <c r="P18" s="3283" t="s">
        <v>553</v>
      </c>
      <c r="Q18" s="3319"/>
      <c r="R18" s="3283"/>
      <c r="S18" s="3283"/>
      <c r="T18" s="109"/>
      <c r="U18" s="97"/>
      <c r="Y18" s="1032">
        <f>入力シート!$D$17</f>
        <v>0</v>
      </c>
    </row>
    <row r="19" spans="2:25" ht="21" customHeight="1">
      <c r="B19" s="110"/>
      <c r="C19" s="3273"/>
      <c r="D19" s="3273"/>
      <c r="E19" s="3273"/>
      <c r="F19" s="3273"/>
      <c r="G19" s="3274"/>
      <c r="H19" s="3287"/>
      <c r="I19" s="3288"/>
      <c r="J19" s="3288"/>
      <c r="K19" s="3288"/>
      <c r="L19" s="3288"/>
      <c r="M19" s="3288"/>
      <c r="N19" s="3288"/>
      <c r="O19" s="3320"/>
      <c r="P19" s="3284"/>
      <c r="Q19" s="3320"/>
      <c r="R19" s="3284"/>
      <c r="S19" s="3284"/>
      <c r="T19" s="2"/>
      <c r="U19" s="111"/>
      <c r="Y19" s="1032">
        <f>入力シート!$D$19</f>
        <v>0</v>
      </c>
    </row>
    <row r="20" spans="2:25" ht="42" customHeight="1">
      <c r="B20" s="113"/>
      <c r="C20" s="3707" t="s">
        <v>554</v>
      </c>
      <c r="D20" s="3707"/>
      <c r="E20" s="3707"/>
      <c r="F20" s="3707"/>
      <c r="G20" s="3708"/>
      <c r="H20" s="120"/>
      <c r="I20" s="121" t="s">
        <v>555</v>
      </c>
      <c r="J20" s="122"/>
      <c r="K20" s="121" t="s">
        <v>547</v>
      </c>
      <c r="L20" s="122"/>
      <c r="M20" s="121" t="s">
        <v>548</v>
      </c>
      <c r="N20" s="122"/>
      <c r="O20" s="122" t="s">
        <v>549</v>
      </c>
      <c r="P20" s="122" t="s">
        <v>556</v>
      </c>
      <c r="Q20" s="270"/>
      <c r="R20" s="103" t="s">
        <v>557</v>
      </c>
      <c r="S20" s="103"/>
      <c r="T20" s="313"/>
      <c r="U20" s="97"/>
      <c r="Y20" s="1032">
        <f>入力シート!$D$21</f>
        <v>0</v>
      </c>
    </row>
    <row r="21" spans="2:25" ht="21" customHeight="1">
      <c r="B21" s="112"/>
      <c r="C21" s="3709" t="s">
        <v>475</v>
      </c>
      <c r="D21" s="3271"/>
      <c r="E21" s="3271"/>
      <c r="F21" s="3271"/>
      <c r="G21" s="3271"/>
      <c r="H21" s="3271"/>
      <c r="I21" s="3271"/>
      <c r="J21" s="3271"/>
      <c r="K21" s="3271"/>
      <c r="L21" s="3271"/>
      <c r="M21" s="3271"/>
      <c r="N21" s="3271"/>
      <c r="O21" s="3271"/>
      <c r="P21" s="3271"/>
      <c r="Q21" s="3271"/>
      <c r="R21" s="3271"/>
      <c r="S21" s="3271"/>
      <c r="T21" s="3271"/>
      <c r="U21" s="3280"/>
      <c r="Y21" s="1033"/>
    </row>
    <row r="22" spans="2:25" ht="21" customHeight="1">
      <c r="B22" s="113"/>
      <c r="C22" s="3273"/>
      <c r="D22" s="3273"/>
      <c r="E22" s="3273"/>
      <c r="F22" s="3273"/>
      <c r="G22" s="3273"/>
      <c r="H22" s="3273"/>
      <c r="I22" s="3273"/>
      <c r="J22" s="3273"/>
      <c r="K22" s="3273"/>
      <c r="L22" s="3273"/>
      <c r="M22" s="3273"/>
      <c r="N22" s="3273"/>
      <c r="O22" s="3273"/>
      <c r="P22" s="3273"/>
      <c r="Q22" s="3273"/>
      <c r="R22" s="3273"/>
      <c r="S22" s="3273"/>
      <c r="T22" s="3273"/>
      <c r="U22" s="3282"/>
    </row>
    <row r="23" spans="2:25" ht="42" customHeight="1">
      <c r="B23" s="123"/>
      <c r="C23" s="3712"/>
      <c r="D23" s="3713"/>
      <c r="E23" s="3713"/>
      <c r="F23" s="3713"/>
      <c r="G23" s="3713"/>
      <c r="H23" s="3713"/>
      <c r="I23" s="3713"/>
      <c r="J23" s="3713"/>
      <c r="K23" s="3713"/>
      <c r="L23" s="3713"/>
      <c r="M23" s="3713"/>
      <c r="N23" s="3713"/>
      <c r="O23" s="3713"/>
      <c r="P23" s="3713"/>
      <c r="Q23" s="3713"/>
      <c r="R23" s="3713"/>
      <c r="S23" s="3713"/>
      <c r="T23" s="3713"/>
      <c r="U23" s="124"/>
    </row>
    <row r="24" spans="2:25" ht="42" customHeight="1">
      <c r="B24" s="125"/>
      <c r="C24" s="3714"/>
      <c r="D24" s="3715"/>
      <c r="E24" s="3715"/>
      <c r="F24" s="3715"/>
      <c r="G24" s="3715"/>
      <c r="H24" s="3715"/>
      <c r="I24" s="3715"/>
      <c r="J24" s="3715"/>
      <c r="K24" s="3715"/>
      <c r="L24" s="3715"/>
      <c r="M24" s="3715"/>
      <c r="N24" s="3715"/>
      <c r="O24" s="3715"/>
      <c r="P24" s="3715"/>
      <c r="Q24" s="3715"/>
      <c r="R24" s="3715"/>
      <c r="S24" s="3715"/>
      <c r="T24" s="3715"/>
      <c r="U24" s="126"/>
    </row>
    <row r="25" spans="2:25" ht="42" customHeight="1">
      <c r="B25" s="125"/>
      <c r="C25" s="3714"/>
      <c r="D25" s="3715"/>
      <c r="E25" s="3715"/>
      <c r="F25" s="3715"/>
      <c r="G25" s="3715"/>
      <c r="H25" s="3715"/>
      <c r="I25" s="3715"/>
      <c r="J25" s="3715"/>
      <c r="K25" s="3715"/>
      <c r="L25" s="3715"/>
      <c r="M25" s="3715"/>
      <c r="N25" s="3715"/>
      <c r="O25" s="3715"/>
      <c r="P25" s="3715"/>
      <c r="Q25" s="3715"/>
      <c r="R25" s="3715"/>
      <c r="S25" s="3715"/>
      <c r="T25" s="3715"/>
      <c r="U25" s="126"/>
    </row>
    <row r="26" spans="2:25" ht="42" customHeight="1">
      <c r="B26" s="104"/>
      <c r="C26" s="3714"/>
      <c r="D26" s="3716"/>
      <c r="E26" s="3716"/>
      <c r="F26" s="3716"/>
      <c r="G26" s="3716"/>
      <c r="H26" s="3716"/>
      <c r="I26" s="3716"/>
      <c r="J26" s="3716"/>
      <c r="K26" s="3716"/>
      <c r="L26" s="3716"/>
      <c r="M26" s="3716"/>
      <c r="N26" s="3716"/>
      <c r="O26" s="3716"/>
      <c r="P26" s="3716"/>
      <c r="Q26" s="3716"/>
      <c r="R26" s="3716"/>
      <c r="S26" s="3716"/>
      <c r="T26" s="3716"/>
      <c r="U26" s="107"/>
    </row>
    <row r="27" spans="2:25" ht="42" customHeight="1">
      <c r="B27" s="104"/>
      <c r="C27" s="3714"/>
      <c r="D27" s="3716"/>
      <c r="E27" s="3716"/>
      <c r="F27" s="3716"/>
      <c r="G27" s="3716"/>
      <c r="H27" s="3716"/>
      <c r="I27" s="3716"/>
      <c r="J27" s="3716"/>
      <c r="K27" s="3716"/>
      <c r="L27" s="3716"/>
      <c r="M27" s="3716"/>
      <c r="N27" s="3716"/>
      <c r="O27" s="3716"/>
      <c r="P27" s="3716"/>
      <c r="Q27" s="3716"/>
      <c r="R27" s="3716"/>
      <c r="S27" s="3716"/>
      <c r="T27" s="3716"/>
      <c r="U27" s="107"/>
    </row>
    <row r="28" spans="2:25" ht="42" customHeight="1">
      <c r="B28" s="104"/>
      <c r="C28" s="3714"/>
      <c r="D28" s="3716"/>
      <c r="E28" s="3716"/>
      <c r="F28" s="3716"/>
      <c r="G28" s="3716"/>
      <c r="H28" s="3716"/>
      <c r="I28" s="3716"/>
      <c r="J28" s="3716"/>
      <c r="K28" s="3716"/>
      <c r="L28" s="3716"/>
      <c r="M28" s="3716"/>
      <c r="N28" s="3716"/>
      <c r="O28" s="3716"/>
      <c r="P28" s="3716"/>
      <c r="Q28" s="3716"/>
      <c r="R28" s="3716"/>
      <c r="S28" s="3716"/>
      <c r="T28" s="3716"/>
      <c r="U28" s="107"/>
    </row>
    <row r="29" spans="2:25" ht="42" customHeight="1">
      <c r="B29" s="104"/>
      <c r="C29" s="3714"/>
      <c r="D29" s="3716"/>
      <c r="E29" s="3716"/>
      <c r="F29" s="3716"/>
      <c r="G29" s="3716"/>
      <c r="H29" s="3716"/>
      <c r="I29" s="3716"/>
      <c r="J29" s="3716"/>
      <c r="K29" s="3716"/>
      <c r="L29" s="3716"/>
      <c r="M29" s="3716"/>
      <c r="N29" s="3716"/>
      <c r="O29" s="3716"/>
      <c r="P29" s="3716"/>
      <c r="Q29" s="3716"/>
      <c r="R29" s="3716"/>
      <c r="S29" s="3716"/>
      <c r="T29" s="3716"/>
      <c r="U29" s="107"/>
    </row>
    <row r="30" spans="2:25" ht="42" customHeight="1">
      <c r="B30" s="116"/>
      <c r="C30" s="3710"/>
      <c r="D30" s="3711"/>
      <c r="E30" s="3711"/>
      <c r="F30" s="3711"/>
      <c r="G30" s="3711"/>
      <c r="H30" s="3711"/>
      <c r="I30" s="3711"/>
      <c r="J30" s="3711"/>
      <c r="K30" s="3711"/>
      <c r="L30" s="3711"/>
      <c r="M30" s="3711"/>
      <c r="N30" s="3711"/>
      <c r="O30" s="3711"/>
      <c r="P30" s="3711"/>
      <c r="Q30" s="3711"/>
      <c r="R30" s="3711"/>
      <c r="S30" s="3711"/>
      <c r="T30" s="3711"/>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73" bestFit="1" customWidth="1"/>
    <col min="2" max="2" width="4.125" style="373" customWidth="1"/>
    <col min="3" max="3" width="4.5" style="373" customWidth="1"/>
    <col min="4" max="4" width="10.375" style="373" customWidth="1"/>
    <col min="5" max="5" width="4.25" style="373" customWidth="1"/>
    <col min="6" max="6" width="5.625" style="373" customWidth="1"/>
    <col min="7" max="7" width="10.25" style="373" customWidth="1"/>
    <col min="8" max="8" width="9.375" style="373" customWidth="1"/>
    <col min="9" max="9" width="7.25" style="373" customWidth="1"/>
    <col min="10" max="10" width="5.75" style="373" customWidth="1"/>
    <col min="11" max="11" width="5.5" style="373" customWidth="1"/>
    <col min="12" max="12" width="4.5" style="373" customWidth="1"/>
    <col min="13" max="13" width="12.25" style="373" customWidth="1"/>
    <col min="14" max="14" width="3.375" style="373" customWidth="1"/>
    <col min="15" max="15" width="1.625" style="373" customWidth="1"/>
    <col min="16" max="16384" width="8.875" style="373"/>
  </cols>
  <sheetData>
    <row r="1" spans="1:15" ht="21.75" customHeight="1">
      <c r="A1" s="1506" t="s">
        <v>1192</v>
      </c>
      <c r="B1" s="128"/>
      <c r="C1" s="128"/>
      <c r="D1" s="128"/>
      <c r="E1" s="128"/>
      <c r="F1" s="349"/>
      <c r="G1" s="319" t="s">
        <v>502</v>
      </c>
      <c r="H1" s="1856" t="s">
        <v>895</v>
      </c>
      <c r="I1" s="1857"/>
      <c r="J1" s="1858"/>
      <c r="K1" s="1856" t="s">
        <v>124</v>
      </c>
      <c r="L1" s="1858"/>
      <c r="M1" s="319" t="s">
        <v>1041</v>
      </c>
      <c r="N1" s="128"/>
      <c r="O1" s="128"/>
    </row>
    <row r="2" spans="1:15" ht="21.75" customHeight="1">
      <c r="A2" s="1506"/>
      <c r="B2" s="128"/>
      <c r="C2" s="128"/>
      <c r="D2" s="128"/>
      <c r="E2" s="128"/>
      <c r="F2" s="783"/>
      <c r="G2" s="3728"/>
      <c r="H2" s="1907"/>
      <c r="I2" s="1981"/>
      <c r="J2" s="3610"/>
      <c r="K2" s="1907"/>
      <c r="L2" s="3610"/>
      <c r="M2" s="3728"/>
      <c r="N2" s="128"/>
      <c r="O2" s="128"/>
    </row>
    <row r="3" spans="1:15" ht="21.75" customHeight="1">
      <c r="A3" s="1506"/>
      <c r="B3" s="128"/>
      <c r="C3" s="128"/>
      <c r="D3" s="128"/>
      <c r="E3" s="128"/>
      <c r="F3" s="783"/>
      <c r="G3" s="3729"/>
      <c r="H3" s="1980"/>
      <c r="I3" s="1982"/>
      <c r="J3" s="3727"/>
      <c r="K3" s="1980"/>
      <c r="L3" s="3727"/>
      <c r="M3" s="3729"/>
      <c r="N3" s="128"/>
      <c r="O3" s="128"/>
    </row>
    <row r="4" spans="1:15" ht="37.5" customHeight="1">
      <c r="B4" s="128"/>
      <c r="C4" s="128"/>
      <c r="D4" s="128"/>
      <c r="E4" s="128"/>
      <c r="F4" s="128"/>
      <c r="G4" s="128"/>
      <c r="H4" s="128"/>
      <c r="I4" s="128"/>
      <c r="J4" s="128"/>
      <c r="K4" s="128"/>
      <c r="L4" s="128"/>
      <c r="M4" s="128"/>
      <c r="N4" s="128"/>
      <c r="O4" s="128"/>
    </row>
    <row r="5" spans="1:15" ht="28.15" customHeight="1">
      <c r="A5" s="3744"/>
      <c r="B5" s="3730" t="s">
        <v>390</v>
      </c>
      <c r="C5" s="3730"/>
      <c r="D5" s="3730"/>
      <c r="E5" s="3730"/>
      <c r="F5" s="3730"/>
      <c r="G5" s="3730"/>
      <c r="H5" s="3730"/>
      <c r="I5" s="3730"/>
      <c r="J5" s="3730"/>
      <c r="K5" s="3730"/>
      <c r="L5" s="3730"/>
      <c r="M5" s="3730"/>
      <c r="N5" s="3730"/>
      <c r="O5" s="3730"/>
    </row>
    <row r="6" spans="1:15" ht="18" customHeight="1">
      <c r="A6" s="3744"/>
      <c r="B6" s="137"/>
      <c r="C6" s="137"/>
      <c r="D6" s="137"/>
      <c r="E6" s="137"/>
      <c r="F6" s="137"/>
      <c r="G6" s="137"/>
      <c r="H6" s="137"/>
      <c r="I6" s="137"/>
      <c r="J6" s="137"/>
      <c r="K6" s="1859"/>
      <c r="L6" s="1859"/>
      <c r="M6" s="1859"/>
      <c r="N6" s="1859"/>
      <c r="O6" s="1859"/>
    </row>
    <row r="7" spans="1:15" ht="19.149999999999999" customHeight="1">
      <c r="B7" s="137"/>
      <c r="C7" s="137"/>
      <c r="D7" s="137"/>
      <c r="E7" s="137"/>
      <c r="F7" s="137"/>
      <c r="G7" s="137"/>
      <c r="H7" s="137"/>
      <c r="I7" s="137"/>
      <c r="J7" s="137"/>
      <c r="K7" s="1859" t="s">
        <v>105</v>
      </c>
      <c r="L7" s="1859"/>
      <c r="M7" s="1859"/>
      <c r="N7" s="1859"/>
      <c r="O7" s="1859"/>
    </row>
    <row r="8" spans="1:15" ht="16.149999999999999" customHeight="1">
      <c r="B8" s="3601" t="s">
        <v>391</v>
      </c>
      <c r="C8" s="3601"/>
      <c r="D8" s="3601"/>
      <c r="E8" s="137"/>
      <c r="F8" s="137"/>
      <c r="G8" s="137"/>
      <c r="H8" s="137"/>
      <c r="I8" s="137"/>
      <c r="J8" s="137"/>
      <c r="K8" s="137"/>
      <c r="L8" s="137"/>
      <c r="M8" s="137"/>
      <c r="N8" s="137"/>
      <c r="O8" s="137"/>
    </row>
    <row r="9" spans="1:15" ht="20.45" customHeight="1">
      <c r="B9" s="3731" t="s">
        <v>1384</v>
      </c>
      <c r="C9" s="3731"/>
      <c r="D9" s="3731"/>
      <c r="E9" s="137" t="s">
        <v>370</v>
      </c>
      <c r="F9" s="137"/>
      <c r="G9" s="137"/>
      <c r="H9" s="137"/>
      <c r="I9" s="137"/>
      <c r="J9" s="137"/>
      <c r="K9" s="137"/>
      <c r="L9" s="137"/>
      <c r="M9" s="137"/>
      <c r="N9" s="137"/>
      <c r="O9" s="137"/>
    </row>
    <row r="10" spans="1:15" ht="17.45" customHeight="1">
      <c r="B10" s="137"/>
      <c r="C10" s="137"/>
      <c r="D10" s="137"/>
      <c r="E10" s="137"/>
      <c r="F10" s="137"/>
      <c r="G10" s="137"/>
      <c r="H10" s="137"/>
      <c r="I10" s="137"/>
      <c r="J10" s="1859"/>
      <c r="K10" s="1859"/>
      <c r="L10" s="1859"/>
      <c r="M10" s="1859"/>
      <c r="N10" s="137"/>
      <c r="O10" s="137"/>
    </row>
    <row r="11" spans="1:15" ht="17.45" customHeight="1">
      <c r="B11" s="137"/>
      <c r="C11" s="137"/>
      <c r="D11" s="137"/>
      <c r="E11" s="137"/>
      <c r="F11" s="137"/>
      <c r="G11" s="137"/>
      <c r="H11" s="137"/>
      <c r="I11" s="137" t="s">
        <v>529</v>
      </c>
      <c r="J11" s="3732" t="s">
        <v>417</v>
      </c>
      <c r="K11" s="3732"/>
      <c r="L11" s="3733">
        <f>入力シート!D22</f>
        <v>0</v>
      </c>
      <c r="M11" s="3733"/>
      <c r="N11" s="3733"/>
      <c r="O11" s="137"/>
    </row>
    <row r="12" spans="1:15" ht="17.45" customHeight="1">
      <c r="B12" s="137"/>
      <c r="C12" s="137"/>
      <c r="D12" s="137"/>
      <c r="E12" s="137"/>
      <c r="F12" s="137"/>
      <c r="G12" s="137"/>
      <c r="H12" s="137"/>
      <c r="I12" s="137"/>
      <c r="J12" s="3732" t="s">
        <v>418</v>
      </c>
      <c r="K12" s="3732"/>
      <c r="L12" s="3733">
        <f>入力シート!D23</f>
        <v>0</v>
      </c>
      <c r="M12" s="3733"/>
      <c r="N12" s="3733"/>
      <c r="O12" s="137"/>
    </row>
    <row r="13" spans="1:15" ht="18.600000000000001" customHeight="1">
      <c r="B13" s="137"/>
      <c r="C13" s="137"/>
      <c r="D13" s="137"/>
      <c r="E13" s="137"/>
      <c r="F13" s="137"/>
      <c r="G13" s="137"/>
      <c r="H13" s="137"/>
      <c r="I13" s="137"/>
      <c r="J13" s="3732" t="s">
        <v>419</v>
      </c>
      <c r="K13" s="3732"/>
      <c r="L13" s="3745">
        <f>入力シート!D25</f>
        <v>0</v>
      </c>
      <c r="M13" s="3745"/>
      <c r="N13" s="137" t="s">
        <v>98</v>
      </c>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859" t="s">
        <v>1508</v>
      </c>
      <c r="C15" s="1859"/>
      <c r="D15" s="1859"/>
      <c r="E15" s="1859"/>
      <c r="F15" s="1859"/>
      <c r="G15" s="1859"/>
      <c r="H15" s="1859"/>
      <c r="I15" s="1859"/>
      <c r="J15" s="1859"/>
      <c r="K15" s="1859"/>
      <c r="L15" s="1859"/>
      <c r="M15" s="1859"/>
      <c r="N15" s="1859"/>
      <c r="O15" s="1859"/>
    </row>
    <row r="16" spans="1:15" ht="16.149999999999999" customHeight="1">
      <c r="B16" s="137"/>
      <c r="C16" s="137"/>
      <c r="D16" s="137"/>
      <c r="E16" s="137"/>
      <c r="F16" s="137"/>
      <c r="G16" s="137"/>
      <c r="H16" s="137"/>
      <c r="I16" s="137"/>
      <c r="J16" s="137"/>
      <c r="K16" s="137"/>
      <c r="L16" s="137"/>
      <c r="M16" s="137"/>
      <c r="N16" s="137"/>
      <c r="O16" s="137"/>
    </row>
    <row r="17" spans="2:15" ht="18" customHeight="1">
      <c r="B17" s="1859" t="s">
        <v>514</v>
      </c>
      <c r="C17" s="1859"/>
      <c r="D17" s="1859"/>
      <c r="E17" s="1859"/>
      <c r="F17" s="1859"/>
      <c r="G17" s="1859"/>
      <c r="H17" s="1859"/>
      <c r="I17" s="1859"/>
      <c r="J17" s="1859"/>
      <c r="K17" s="1859"/>
      <c r="L17" s="1859"/>
      <c r="M17" s="1859"/>
      <c r="N17" s="1859"/>
      <c r="O17" s="1859"/>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601" t="s">
        <v>371</v>
      </c>
      <c r="D19" s="3601"/>
      <c r="E19" s="3601"/>
      <c r="F19" s="3601"/>
      <c r="G19" s="3745" t="str">
        <f>入力シート!$D$5&amp;" "&amp;入力シート!$D$8&amp;"　"&amp;入力シート!$D$7&amp;"　"&amp;入力シート!$D$4&amp;入力シート!$E$4&amp;入力シート!$G$4&amp;入力シート!$I$4&amp;入力シート!$K$4&amp;入力シート!$O$4&amp;"　"&amp;入力シート!D6</f>
        <v xml:space="preserve"> 　　平成年度起工第号　</v>
      </c>
      <c r="H19" s="3745"/>
      <c r="I19" s="3745"/>
      <c r="J19" s="3745"/>
      <c r="K19" s="3745"/>
      <c r="L19" s="3745"/>
      <c r="M19" s="3745"/>
      <c r="N19" s="3745"/>
      <c r="O19" s="3745"/>
    </row>
    <row r="20" spans="2:15" ht="18" customHeight="1">
      <c r="B20" s="137"/>
      <c r="C20" s="3601" t="s">
        <v>372</v>
      </c>
      <c r="D20" s="3601"/>
      <c r="E20" s="3601"/>
      <c r="F20" s="3601"/>
      <c r="G20" s="3746">
        <f>入力シート!D12</f>
        <v>0</v>
      </c>
      <c r="H20" s="3746"/>
      <c r="I20" s="3746"/>
      <c r="J20" s="3746"/>
      <c r="K20" s="3746"/>
      <c r="L20" s="3746"/>
      <c r="M20" s="3746"/>
      <c r="N20" s="3746"/>
      <c r="O20" s="3746"/>
    </row>
    <row r="21" spans="2:15" ht="18" customHeight="1">
      <c r="B21" s="137"/>
      <c r="C21" s="3601" t="s">
        <v>373</v>
      </c>
      <c r="D21" s="3601"/>
      <c r="E21" s="3601"/>
      <c r="F21" s="3601"/>
      <c r="G21" s="3601" t="s">
        <v>415</v>
      </c>
      <c r="H21" s="3601"/>
      <c r="I21" s="3601"/>
      <c r="J21" s="3601"/>
      <c r="K21" s="3601"/>
      <c r="L21" s="3601"/>
      <c r="M21" s="3601"/>
      <c r="N21" s="3601"/>
      <c r="O21" s="3601"/>
    </row>
    <row r="22" spans="2:15" ht="18" customHeight="1">
      <c r="B22" s="137"/>
      <c r="C22" s="3601" t="s">
        <v>374</v>
      </c>
      <c r="D22" s="3601"/>
      <c r="E22" s="3601"/>
      <c r="F22" s="3601"/>
      <c r="G22" s="3601"/>
      <c r="H22" s="3601"/>
      <c r="I22" s="3601"/>
      <c r="J22" s="3601"/>
      <c r="K22" s="3601"/>
      <c r="L22" s="3601"/>
      <c r="M22" s="3601"/>
      <c r="N22" s="3601"/>
      <c r="O22" s="3601"/>
    </row>
    <row r="23" spans="2:15" ht="18.600000000000001" customHeight="1">
      <c r="B23" s="137"/>
      <c r="C23" s="3601" t="s">
        <v>375</v>
      </c>
      <c r="D23" s="3601"/>
      <c r="E23" s="3601"/>
      <c r="F23" s="3601"/>
      <c r="G23" s="137" t="s">
        <v>182</v>
      </c>
      <c r="H23" s="3601"/>
      <c r="I23" s="3601"/>
      <c r="J23" s="137" t="s">
        <v>379</v>
      </c>
      <c r="K23" s="3601"/>
      <c r="L23" s="3601"/>
      <c r="M23" s="3601"/>
      <c r="N23" s="3601"/>
      <c r="O23" s="3601"/>
    </row>
    <row r="24" spans="2:15" ht="16.149999999999999" customHeight="1">
      <c r="B24" s="137"/>
      <c r="C24" s="137"/>
      <c r="D24" s="137"/>
      <c r="E24" s="137"/>
      <c r="F24" s="137"/>
      <c r="G24" s="137" t="s">
        <v>376</v>
      </c>
      <c r="H24" s="3601"/>
      <c r="I24" s="3601"/>
      <c r="J24" s="137" t="s">
        <v>380</v>
      </c>
      <c r="K24" s="3601"/>
      <c r="L24" s="3601"/>
      <c r="M24" s="3601"/>
      <c r="N24" s="3601"/>
      <c r="O24" s="3601"/>
    </row>
    <row r="25" spans="2:15" ht="18" customHeight="1">
      <c r="B25" s="137"/>
      <c r="C25" s="137"/>
      <c r="D25" s="137"/>
      <c r="E25" s="137"/>
      <c r="F25" s="137"/>
      <c r="G25" s="137" t="s">
        <v>377</v>
      </c>
      <c r="H25" s="3601"/>
      <c r="I25" s="3601"/>
      <c r="J25" s="137" t="s">
        <v>381</v>
      </c>
      <c r="K25" s="3601"/>
      <c r="L25" s="3601"/>
      <c r="M25" s="3601"/>
      <c r="N25" s="3601"/>
      <c r="O25" s="3601"/>
    </row>
    <row r="26" spans="2:15" ht="18" customHeight="1">
      <c r="B26" s="137"/>
      <c r="C26" s="137"/>
      <c r="D26" s="137"/>
      <c r="E26" s="137"/>
      <c r="F26" s="137"/>
      <c r="G26" s="137" t="s">
        <v>378</v>
      </c>
      <c r="H26" s="3601"/>
      <c r="I26" s="3601"/>
      <c r="J26" s="137"/>
      <c r="K26" s="3601"/>
      <c r="L26" s="3601"/>
      <c r="M26" s="3601"/>
      <c r="N26" s="3601"/>
      <c r="O26" s="3601"/>
    </row>
    <row r="27" spans="2:15" ht="18" customHeight="1">
      <c r="B27" s="137"/>
      <c r="C27" s="137"/>
      <c r="D27" s="137"/>
      <c r="E27" s="137"/>
      <c r="F27" s="137"/>
      <c r="G27" s="137" t="s">
        <v>99</v>
      </c>
      <c r="H27" s="3601"/>
      <c r="I27" s="3601"/>
      <c r="J27" s="137"/>
      <c r="K27" s="3601"/>
      <c r="L27" s="3601"/>
      <c r="M27" s="3601"/>
      <c r="N27" s="3601"/>
      <c r="O27" s="3601"/>
    </row>
    <row r="28" spans="2:15" ht="18" customHeight="1">
      <c r="B28" s="137"/>
      <c r="C28" s="3601" t="s">
        <v>382</v>
      </c>
      <c r="D28" s="3601"/>
      <c r="E28" s="3601"/>
      <c r="F28" s="3601"/>
      <c r="G28" s="3601"/>
      <c r="H28" s="3601"/>
      <c r="I28" s="3601"/>
      <c r="J28" s="3601"/>
      <c r="K28" s="3601"/>
      <c r="L28" s="3601"/>
      <c r="M28" s="3601"/>
      <c r="N28" s="3601"/>
      <c r="O28" s="3601"/>
    </row>
    <row r="29" spans="2:15" ht="16.149999999999999" customHeight="1">
      <c r="B29" s="137"/>
      <c r="C29" s="3601" t="s">
        <v>383</v>
      </c>
      <c r="D29" s="3601"/>
      <c r="E29" s="3601"/>
      <c r="F29" s="3601"/>
      <c r="G29" s="3601"/>
      <c r="H29" s="3601"/>
      <c r="I29" s="3601"/>
      <c r="J29" s="3601"/>
      <c r="K29" s="3601"/>
      <c r="L29" s="3601"/>
      <c r="M29" s="3601"/>
      <c r="N29" s="3601"/>
      <c r="O29" s="3601"/>
    </row>
    <row r="30" spans="2:15" ht="27.6" customHeight="1">
      <c r="B30" s="137"/>
      <c r="C30" s="3734" t="s">
        <v>416</v>
      </c>
      <c r="D30" s="3601"/>
      <c r="E30" s="3601"/>
      <c r="F30" s="3601"/>
      <c r="G30" s="3601"/>
      <c r="H30" s="3601"/>
      <c r="I30" s="3601"/>
      <c r="J30" s="3601"/>
      <c r="K30" s="3601"/>
      <c r="L30" s="3601"/>
      <c r="M30" s="3601"/>
      <c r="N30" s="3601"/>
      <c r="O30" s="3601"/>
    </row>
    <row r="31" spans="2:15" ht="15.6" customHeight="1">
      <c r="B31" s="137"/>
      <c r="C31" s="3601" t="s">
        <v>384</v>
      </c>
      <c r="D31" s="3601"/>
      <c r="E31" s="3601"/>
      <c r="F31" s="3601"/>
      <c r="G31" s="3601"/>
      <c r="H31" s="3601"/>
      <c r="I31" s="3601"/>
      <c r="J31" s="3601"/>
      <c r="K31" s="3601"/>
      <c r="L31" s="3601"/>
      <c r="M31" s="3601"/>
      <c r="N31" s="3601"/>
      <c r="O31" s="3601"/>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743" t="s">
        <v>387</v>
      </c>
      <c r="E33" s="3740"/>
      <c r="F33" s="3740" t="s">
        <v>385</v>
      </c>
      <c r="G33" s="3740"/>
      <c r="H33" s="3740"/>
      <c r="I33" s="3740"/>
      <c r="J33" s="3740"/>
      <c r="K33" s="3740" t="s">
        <v>386</v>
      </c>
      <c r="L33" s="3740"/>
      <c r="M33" s="3740"/>
      <c r="N33" s="3740"/>
      <c r="O33" s="3741"/>
    </row>
    <row r="34" spans="2:15" ht="44.45" customHeight="1" thickBot="1">
      <c r="B34" s="137"/>
      <c r="C34" s="137"/>
      <c r="D34" s="3742"/>
      <c r="E34" s="3735"/>
      <c r="F34" s="3737" t="s">
        <v>388</v>
      </c>
      <c r="G34" s="3738"/>
      <c r="H34" s="3738"/>
      <c r="I34" s="3738"/>
      <c r="J34" s="3739"/>
      <c r="K34" s="3735"/>
      <c r="L34" s="3735"/>
      <c r="M34" s="3735"/>
      <c r="N34" s="3735"/>
      <c r="O34" s="3736"/>
    </row>
    <row r="35" spans="2:15" ht="27" customHeight="1">
      <c r="B35" s="137"/>
      <c r="C35" s="137"/>
      <c r="D35" s="137"/>
      <c r="E35" s="137"/>
      <c r="F35" s="137"/>
      <c r="G35" s="137"/>
      <c r="H35" s="137"/>
      <c r="I35" s="137"/>
      <c r="J35" s="137"/>
      <c r="K35" s="137"/>
      <c r="L35" s="137"/>
      <c r="M35" s="137"/>
      <c r="N35" s="137"/>
      <c r="O35" s="137"/>
    </row>
    <row r="36" spans="2:15" ht="15.6" customHeight="1">
      <c r="B36" s="137"/>
      <c r="C36" s="3601" t="s">
        <v>389</v>
      </c>
      <c r="D36" s="3601"/>
      <c r="E36" s="3601"/>
      <c r="F36" s="3601"/>
      <c r="G36" s="3601"/>
      <c r="H36" s="3601"/>
      <c r="I36" s="3601"/>
      <c r="J36" s="3601"/>
      <c r="K36" s="3601"/>
      <c r="L36" s="3601"/>
      <c r="M36" s="3601"/>
      <c r="N36" s="3601"/>
      <c r="O36" s="3601"/>
    </row>
    <row r="37" spans="2:15" ht="18" customHeight="1">
      <c r="B37" s="137"/>
      <c r="C37" s="3601"/>
      <c r="D37" s="3601"/>
      <c r="E37" s="3601"/>
      <c r="F37" s="3601"/>
      <c r="G37" s="3601"/>
      <c r="H37" s="3601"/>
      <c r="I37" s="3601"/>
      <c r="J37" s="3601"/>
      <c r="K37" s="3601"/>
      <c r="L37" s="3601"/>
      <c r="M37" s="3601"/>
      <c r="N37" s="3601"/>
      <c r="O37" s="3601"/>
    </row>
    <row r="38" spans="2:15" ht="19.899999999999999" customHeight="1">
      <c r="B38" s="137"/>
      <c r="C38" s="3601"/>
      <c r="D38" s="3601"/>
      <c r="E38" s="3601"/>
      <c r="F38" s="3601"/>
      <c r="G38" s="3601"/>
      <c r="H38" s="3601"/>
      <c r="I38" s="3601"/>
      <c r="J38" s="3601"/>
      <c r="K38" s="3601"/>
      <c r="L38" s="3601"/>
      <c r="M38" s="3601"/>
      <c r="N38" s="3601"/>
      <c r="O38" s="3601"/>
    </row>
    <row r="39" spans="2:15">
      <c r="B39" s="447"/>
      <c r="C39" s="447"/>
      <c r="D39" s="447"/>
      <c r="E39" s="447"/>
      <c r="F39" s="447"/>
      <c r="G39" s="447"/>
      <c r="H39" s="447"/>
      <c r="I39" s="447"/>
      <c r="J39" s="447"/>
      <c r="K39" s="447"/>
      <c r="L39" s="447"/>
      <c r="M39" s="447"/>
      <c r="N39" s="447"/>
      <c r="O39" s="447"/>
    </row>
    <row r="40" spans="2:15">
      <c r="B40" s="447"/>
      <c r="C40" s="447"/>
      <c r="D40" s="447"/>
      <c r="E40" s="447"/>
      <c r="F40" s="447"/>
      <c r="G40" s="447"/>
      <c r="H40" s="447"/>
      <c r="I40" s="447"/>
      <c r="J40" s="447"/>
      <c r="K40" s="447"/>
      <c r="L40" s="447"/>
      <c r="M40" s="447"/>
      <c r="N40" s="447"/>
      <c r="O40" s="447"/>
    </row>
    <row r="41" spans="2:15">
      <c r="B41" s="447"/>
      <c r="C41" s="447"/>
      <c r="D41" s="447"/>
      <c r="E41" s="447"/>
      <c r="F41" s="447"/>
      <c r="G41" s="447"/>
      <c r="H41" s="447"/>
      <c r="I41" s="447"/>
      <c r="J41" s="447"/>
      <c r="K41" s="447"/>
      <c r="L41" s="447"/>
      <c r="M41" s="447"/>
      <c r="N41" s="447"/>
      <c r="O41" s="447"/>
    </row>
    <row r="42" spans="2:15">
      <c r="B42" s="447"/>
      <c r="C42" s="447"/>
      <c r="D42" s="447"/>
      <c r="E42" s="447"/>
      <c r="F42" s="447"/>
      <c r="G42" s="447"/>
      <c r="H42" s="447"/>
      <c r="I42" s="447"/>
      <c r="J42" s="447"/>
      <c r="K42" s="447"/>
      <c r="L42" s="447"/>
      <c r="M42" s="447"/>
      <c r="N42" s="447"/>
      <c r="O42" s="447"/>
    </row>
    <row r="43" spans="2:15">
      <c r="B43" s="447"/>
      <c r="C43" s="447"/>
      <c r="D43" s="447"/>
      <c r="E43" s="447"/>
      <c r="F43" s="447"/>
      <c r="G43" s="447"/>
      <c r="H43" s="447"/>
      <c r="I43" s="447"/>
      <c r="J43" s="447"/>
      <c r="K43" s="447"/>
      <c r="L43" s="447"/>
      <c r="M43" s="447"/>
      <c r="N43" s="447"/>
      <c r="O43" s="447"/>
    </row>
    <row r="44" spans="2:15">
      <c r="B44" s="447"/>
      <c r="C44" s="447"/>
      <c r="D44" s="447"/>
      <c r="E44" s="447"/>
      <c r="F44" s="447"/>
      <c r="G44" s="447"/>
      <c r="H44" s="447"/>
      <c r="I44" s="447"/>
      <c r="J44" s="447"/>
      <c r="K44" s="447"/>
      <c r="L44" s="447"/>
      <c r="M44" s="447"/>
      <c r="N44" s="447"/>
      <c r="O44" s="447"/>
    </row>
    <row r="45" spans="2:15">
      <c r="B45" s="447"/>
      <c r="C45" s="447"/>
      <c r="D45" s="447"/>
      <c r="E45" s="447"/>
      <c r="F45" s="447"/>
      <c r="G45" s="447"/>
      <c r="H45" s="447"/>
      <c r="I45" s="447"/>
      <c r="J45" s="447"/>
      <c r="K45" s="447"/>
      <c r="L45" s="447"/>
      <c r="M45" s="447"/>
      <c r="N45" s="447"/>
      <c r="O45" s="447"/>
    </row>
    <row r="46" spans="2:15" ht="15" customHeight="1">
      <c r="B46" s="447"/>
      <c r="C46" s="447"/>
      <c r="D46" s="447"/>
      <c r="E46" s="447"/>
      <c r="F46" s="447"/>
      <c r="G46" s="447"/>
      <c r="H46" s="447"/>
      <c r="I46" s="447"/>
      <c r="J46" s="447"/>
      <c r="K46" s="447"/>
      <c r="L46" s="447"/>
      <c r="M46" s="447"/>
      <c r="N46" s="447"/>
      <c r="O46" s="447"/>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33"/>
  <sheetViews>
    <sheetView zoomScaleNormal="100" zoomScaleSheetLayoutView="100" workbookViewId="0">
      <selection sqref="A1:A3"/>
    </sheetView>
  </sheetViews>
  <sheetFormatPr defaultColWidth="8.875" defaultRowHeight="13.5"/>
  <cols>
    <col min="1" max="1" width="11.25" style="374" customWidth="1"/>
    <col min="2" max="2" width="1.75" style="374" customWidth="1"/>
    <col min="3" max="3" width="4.625" style="374" customWidth="1"/>
    <col min="4" max="4" width="16.625" style="374" customWidth="1"/>
    <col min="5" max="5" width="22.375" style="374" customWidth="1"/>
    <col min="6" max="6" width="11.625" style="374" customWidth="1"/>
    <col min="7" max="7" width="12.25" style="374" customWidth="1"/>
    <col min="8" max="8" width="19.5" style="374" customWidth="1"/>
    <col min="9" max="9" width="2.25" style="374" customWidth="1"/>
    <col min="10" max="10" width="11.375" style="374" customWidth="1"/>
    <col min="11" max="16384" width="8.875" style="374"/>
  </cols>
  <sheetData>
    <row r="1" spans="1:14" ht="27" customHeight="1">
      <c r="A1" s="1506" t="s">
        <v>1192</v>
      </c>
      <c r="B1" s="127"/>
      <c r="C1" s="127"/>
      <c r="D1" s="127"/>
      <c r="E1" s="127"/>
      <c r="F1" s="127"/>
      <c r="G1" s="127"/>
      <c r="H1" s="127"/>
      <c r="I1" s="127"/>
    </row>
    <row r="2" spans="1:14" ht="27" customHeight="1">
      <c r="A2" s="1506"/>
      <c r="B2" s="127"/>
      <c r="C2" s="127"/>
      <c r="D2" s="127"/>
      <c r="E2" s="127"/>
      <c r="F2" s="127"/>
      <c r="G2" s="127"/>
      <c r="H2" s="127"/>
      <c r="I2" s="127"/>
    </row>
    <row r="3" spans="1:14" ht="62.25" customHeight="1">
      <c r="A3" s="1506"/>
      <c r="B3" s="127"/>
      <c r="C3" s="127"/>
      <c r="D3" s="127"/>
      <c r="E3" s="127"/>
      <c r="F3" s="127"/>
      <c r="G3" s="127"/>
      <c r="H3" s="127"/>
      <c r="I3" s="127"/>
    </row>
    <row r="4" spans="1:14" ht="25.9" customHeight="1">
      <c r="A4" s="3744"/>
      <c r="B4" s="3750" t="s">
        <v>366</v>
      </c>
      <c r="C4" s="3750"/>
      <c r="D4" s="3750"/>
      <c r="E4" s="3750"/>
      <c r="F4" s="3750"/>
      <c r="G4" s="3750"/>
      <c r="H4" s="3750"/>
      <c r="I4" s="3750"/>
    </row>
    <row r="5" spans="1:14" ht="21" customHeight="1">
      <c r="A5" s="3744"/>
      <c r="B5" s="129"/>
      <c r="C5" s="451"/>
      <c r="D5" s="451"/>
      <c r="E5" s="669" t="s">
        <v>245</v>
      </c>
      <c r="F5" s="451"/>
      <c r="G5" s="130" t="s">
        <v>713</v>
      </c>
      <c r="H5" s="451"/>
      <c r="I5" s="451"/>
    </row>
    <row r="6" spans="1:14" ht="15.6" customHeight="1">
      <c r="B6" s="127"/>
      <c r="C6" s="3748" t="s">
        <v>359</v>
      </c>
      <c r="D6" s="3748"/>
      <c r="E6" s="3748"/>
      <c r="F6" s="3748"/>
      <c r="G6" s="3748"/>
      <c r="H6" s="3748"/>
      <c r="I6" s="3748"/>
    </row>
    <row r="7" spans="1:14" ht="18" customHeight="1">
      <c r="B7" s="127"/>
      <c r="C7" s="128" t="s">
        <v>365</v>
      </c>
      <c r="D7" s="127"/>
      <c r="E7" s="127"/>
      <c r="F7" s="127"/>
      <c r="G7" s="127"/>
      <c r="H7" s="127"/>
      <c r="I7" s="127"/>
      <c r="N7" s="668">
        <v>1</v>
      </c>
    </row>
    <row r="8" spans="1:14" ht="19.149999999999999" customHeight="1">
      <c r="B8" s="127"/>
      <c r="C8" s="1715" t="s">
        <v>1385</v>
      </c>
      <c r="D8" s="1715"/>
      <c r="E8" s="128" t="s">
        <v>396</v>
      </c>
      <c r="F8" s="127"/>
      <c r="G8" s="127"/>
      <c r="H8" s="127"/>
      <c r="I8" s="127"/>
      <c r="N8" s="668">
        <v>2</v>
      </c>
    </row>
    <row r="9" spans="1:14" ht="16.149999999999999" customHeight="1">
      <c r="B9" s="127"/>
      <c r="C9" s="127"/>
      <c r="D9" s="127"/>
      <c r="E9" s="127"/>
      <c r="F9" s="127"/>
      <c r="G9" s="127"/>
      <c r="H9" s="127"/>
      <c r="I9" s="127"/>
      <c r="N9" s="668">
        <v>3</v>
      </c>
    </row>
    <row r="10" spans="1:14" ht="19.899999999999999" customHeight="1">
      <c r="B10" s="127"/>
      <c r="C10" s="127"/>
      <c r="D10" s="128"/>
      <c r="E10" s="317" t="s">
        <v>393</v>
      </c>
      <c r="F10" s="318" t="s">
        <v>394</v>
      </c>
      <c r="G10" s="3749">
        <f>入力シート!D22</f>
        <v>0</v>
      </c>
      <c r="H10" s="3749"/>
      <c r="I10" s="128"/>
      <c r="N10" s="668">
        <v>4</v>
      </c>
    </row>
    <row r="11" spans="1:14" ht="18.600000000000001" customHeight="1">
      <c r="B11" s="127"/>
      <c r="C11" s="127"/>
      <c r="D11" s="128"/>
      <c r="E11" s="128"/>
      <c r="F11" s="318" t="s">
        <v>395</v>
      </c>
      <c r="G11" s="3747">
        <f>入力シート!D23</f>
        <v>0</v>
      </c>
      <c r="H11" s="3747"/>
      <c r="I11" s="128"/>
      <c r="N11" s="668">
        <v>5</v>
      </c>
    </row>
    <row r="12" spans="1:14" ht="19.149999999999999" customHeight="1">
      <c r="B12" s="127"/>
      <c r="C12" s="127"/>
      <c r="D12" s="128"/>
      <c r="E12" s="128"/>
      <c r="F12" s="318" t="s">
        <v>392</v>
      </c>
      <c r="G12" s="3751" t="str">
        <f>入力シート!D25&amp;"　　　　　印"</f>
        <v>　　　　　印</v>
      </c>
      <c r="H12" s="3752"/>
      <c r="I12" s="128"/>
      <c r="N12" s="668">
        <v>6</v>
      </c>
    </row>
    <row r="13" spans="1:14" ht="15.6" customHeight="1">
      <c r="B13" s="127"/>
      <c r="C13" s="127"/>
      <c r="D13" s="127"/>
      <c r="E13" s="127"/>
      <c r="F13" s="127"/>
      <c r="G13" s="127"/>
      <c r="H13" s="127"/>
      <c r="I13" s="127"/>
      <c r="N13" s="668">
        <v>7</v>
      </c>
    </row>
    <row r="14" spans="1:14" ht="18" customHeight="1">
      <c r="B14" s="127"/>
      <c r="C14" s="127" t="s">
        <v>364</v>
      </c>
      <c r="D14" s="127"/>
      <c r="E14" s="3754" t="str">
        <f>入力シート!$D$5&amp;" "&amp;入力シート!$D$8&amp;"　"&amp;入力シート!$D$7&amp;"　"&amp;入力シート!$D$4&amp;入力シート!$E$4&amp;入力シート!$G$4&amp;入力シート!$I$4&amp;入力シート!$K$4&amp;入力シート!$O$4&amp;"　"&amp;入力シート!D6</f>
        <v xml:space="preserve"> 　　平成年度起工第号　</v>
      </c>
      <c r="F14" s="3754"/>
      <c r="G14" s="3754"/>
      <c r="H14" s="3754"/>
      <c r="I14" s="127"/>
      <c r="N14" s="668">
        <v>8</v>
      </c>
    </row>
    <row r="15" spans="1:14" ht="16.899999999999999" customHeight="1">
      <c r="B15" s="127"/>
      <c r="C15" s="127"/>
      <c r="D15" s="127"/>
      <c r="E15" s="127"/>
      <c r="F15" s="127"/>
      <c r="G15" s="127"/>
      <c r="H15" s="127"/>
      <c r="I15" s="127"/>
      <c r="N15" s="668">
        <v>9</v>
      </c>
    </row>
    <row r="16" spans="1:14" ht="40.9" customHeight="1">
      <c r="B16" s="127"/>
      <c r="C16" s="3753"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53"/>
      <c r="E16" s="3753"/>
      <c r="F16" s="3753"/>
      <c r="G16" s="3753"/>
      <c r="H16" s="3753"/>
      <c r="I16" s="3753"/>
      <c r="N16" s="668">
        <v>10</v>
      </c>
    </row>
    <row r="17" spans="2:14" ht="11.45" customHeight="1">
      <c r="B17" s="127"/>
      <c r="C17" s="127"/>
      <c r="D17" s="127"/>
      <c r="E17" s="127"/>
      <c r="F17" s="127"/>
      <c r="G17" s="127"/>
      <c r="H17" s="127"/>
      <c r="I17" s="127"/>
      <c r="N17" s="668">
        <v>11</v>
      </c>
    </row>
    <row r="18" spans="2:14" ht="30.6" customHeight="1">
      <c r="B18" s="127"/>
      <c r="C18" s="127"/>
      <c r="D18" s="319" t="s">
        <v>397</v>
      </c>
      <c r="E18" s="320" t="s">
        <v>367</v>
      </c>
      <c r="F18" s="1856" t="s">
        <v>360</v>
      </c>
      <c r="G18" s="1858"/>
      <c r="H18" s="319" t="s">
        <v>361</v>
      </c>
      <c r="I18" s="127"/>
      <c r="N18" s="668">
        <v>12</v>
      </c>
    </row>
    <row r="19" spans="2:14" ht="26.45" customHeight="1">
      <c r="B19" s="127"/>
      <c r="C19" s="127"/>
      <c r="D19" s="452"/>
      <c r="E19" s="452"/>
      <c r="F19" s="2687"/>
      <c r="G19" s="2689"/>
      <c r="H19" s="452"/>
      <c r="I19" s="127"/>
      <c r="N19" s="668"/>
    </row>
    <row r="20" spans="2:14" ht="26.45" customHeight="1">
      <c r="B20" s="127"/>
      <c r="C20" s="127"/>
      <c r="D20" s="452"/>
      <c r="E20" s="452"/>
      <c r="F20" s="2687"/>
      <c r="G20" s="2689"/>
      <c r="H20" s="452"/>
      <c r="I20" s="127"/>
    </row>
    <row r="21" spans="2:14" ht="26.45" customHeight="1">
      <c r="B21" s="127"/>
      <c r="C21" s="127"/>
      <c r="D21" s="452"/>
      <c r="E21" s="452"/>
      <c r="F21" s="2687"/>
      <c r="G21" s="2689"/>
      <c r="H21" s="452"/>
      <c r="I21" s="127"/>
    </row>
    <row r="22" spans="2:14" ht="26.45" customHeight="1">
      <c r="B22" s="127"/>
      <c r="C22" s="127"/>
      <c r="D22" s="452"/>
      <c r="E22" s="452"/>
      <c r="F22" s="2687"/>
      <c r="G22" s="2689"/>
      <c r="H22" s="452"/>
      <c r="I22" s="127"/>
    </row>
    <row r="23" spans="2:14" ht="26.45" customHeight="1">
      <c r="B23" s="127"/>
      <c r="C23" s="127"/>
      <c r="D23" s="452"/>
      <c r="E23" s="452"/>
      <c r="F23" s="2687"/>
      <c r="G23" s="2689"/>
      <c r="H23" s="452"/>
      <c r="I23" s="127"/>
    </row>
    <row r="24" spans="2:14" ht="26.45" customHeight="1">
      <c r="B24" s="127"/>
      <c r="C24" s="127"/>
      <c r="D24" s="452"/>
      <c r="E24" s="452"/>
      <c r="F24" s="2687"/>
      <c r="G24" s="2689"/>
      <c r="H24" s="452"/>
      <c r="I24" s="127"/>
    </row>
    <row r="25" spans="2:14" ht="26.45" customHeight="1">
      <c r="B25" s="127"/>
      <c r="C25" s="127"/>
      <c r="D25" s="452"/>
      <c r="E25" s="452"/>
      <c r="F25" s="2687"/>
      <c r="G25" s="2689"/>
      <c r="H25" s="452"/>
      <c r="I25" s="127"/>
    </row>
    <row r="26" spans="2:14" ht="26.45" customHeight="1">
      <c r="B26" s="127"/>
      <c r="C26" s="127"/>
      <c r="D26" s="452"/>
      <c r="E26" s="452"/>
      <c r="F26" s="2687"/>
      <c r="G26" s="2689"/>
      <c r="H26" s="452"/>
      <c r="I26" s="127"/>
    </row>
    <row r="27" spans="2:14" ht="26.45" customHeight="1">
      <c r="B27" s="127"/>
      <c r="C27" s="127"/>
      <c r="D27" s="452"/>
      <c r="E27" s="452"/>
      <c r="F27" s="2687"/>
      <c r="G27" s="2689"/>
      <c r="H27" s="452"/>
      <c r="I27" s="127"/>
    </row>
    <row r="28" spans="2:14" ht="26.45" customHeight="1">
      <c r="B28" s="127"/>
      <c r="C28" s="127"/>
      <c r="D28" s="452"/>
      <c r="E28" s="452"/>
      <c r="F28" s="2687"/>
      <c r="G28" s="2689"/>
      <c r="H28" s="452"/>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362</v>
      </c>
      <c r="D32" s="127"/>
      <c r="E32" s="127"/>
      <c r="F32" s="127"/>
      <c r="G32" s="127"/>
      <c r="H32" s="127"/>
      <c r="I32" s="127"/>
    </row>
    <row r="33" spans="2:9">
      <c r="B33" s="127"/>
      <c r="C33" s="127" t="s">
        <v>363</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5" orientation="portrait" r:id="rId1"/>
  <headerFooter scaleWithDoc="0" alignWithMargins="0">
    <oddHeader>&amp;R&amp;"ＭＳ Ｐゴシック,太字"（様式２６）</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6" ht="19.5" customHeight="1">
      <c r="A1" s="1506" t="s">
        <v>1192</v>
      </c>
      <c r="B1" s="245"/>
      <c r="C1" s="245"/>
      <c r="D1" s="245"/>
      <c r="E1" s="245"/>
      <c r="F1" s="245"/>
      <c r="G1" s="245"/>
      <c r="H1" s="245"/>
      <c r="I1" s="245"/>
      <c r="J1" s="245"/>
      <c r="K1" s="3785" t="s">
        <v>502</v>
      </c>
      <c r="L1" s="3786"/>
      <c r="M1" s="3787"/>
      <c r="N1" s="3785" t="s">
        <v>978</v>
      </c>
      <c r="O1" s="3786"/>
      <c r="P1" s="3786"/>
      <c r="Q1" s="3786"/>
      <c r="R1" s="3786"/>
      <c r="S1" s="3787"/>
      <c r="T1" s="3785" t="s">
        <v>719</v>
      </c>
      <c r="U1" s="3786"/>
      <c r="V1" s="3787"/>
      <c r="W1" s="3785" t="s">
        <v>720</v>
      </c>
      <c r="X1" s="3786"/>
      <c r="Y1" s="3787"/>
      <c r="Z1" s="245"/>
    </row>
    <row r="2" spans="1:26" ht="12" customHeight="1">
      <c r="A2" s="1506"/>
      <c r="B2" s="245"/>
      <c r="C2" s="245"/>
      <c r="D2" s="245"/>
      <c r="E2" s="245"/>
      <c r="F2" s="245"/>
      <c r="G2" s="245"/>
      <c r="H2" s="245"/>
      <c r="I2" s="245"/>
      <c r="J2" s="245"/>
      <c r="K2" s="3755"/>
      <c r="L2" s="3756"/>
      <c r="M2" s="3757"/>
      <c r="N2" s="3755"/>
      <c r="O2" s="3756"/>
      <c r="P2" s="3756"/>
      <c r="Q2" s="3756"/>
      <c r="R2" s="3756"/>
      <c r="S2" s="3757"/>
      <c r="T2" s="3755"/>
      <c r="U2" s="3756"/>
      <c r="V2" s="3757"/>
      <c r="W2" s="3755"/>
      <c r="X2" s="3756"/>
      <c r="Y2" s="3757"/>
      <c r="Z2" s="245"/>
    </row>
    <row r="3" spans="1:26" ht="12" customHeight="1">
      <c r="A3" s="1506"/>
      <c r="B3" s="245"/>
      <c r="C3" s="245"/>
      <c r="D3" s="245"/>
      <c r="E3" s="245"/>
      <c r="F3" s="245"/>
      <c r="G3" s="245"/>
      <c r="H3" s="245"/>
      <c r="I3" s="245"/>
      <c r="J3" s="245"/>
      <c r="K3" s="3788"/>
      <c r="L3" s="3772"/>
      <c r="M3" s="3789"/>
      <c r="N3" s="3788"/>
      <c r="O3" s="3772"/>
      <c r="P3" s="3772"/>
      <c r="Q3" s="3772"/>
      <c r="R3" s="3772"/>
      <c r="S3" s="3789"/>
      <c r="T3" s="3788"/>
      <c r="U3" s="3772"/>
      <c r="V3" s="3789"/>
      <c r="W3" s="3788"/>
      <c r="X3" s="3772"/>
      <c r="Y3" s="3789"/>
      <c r="Z3" s="245"/>
    </row>
    <row r="4" spans="1:26">
      <c r="B4" s="245"/>
      <c r="C4" s="245"/>
      <c r="D4" s="245"/>
      <c r="E4" s="245"/>
      <c r="F4" s="245"/>
      <c r="G4" s="245"/>
      <c r="H4" s="245"/>
      <c r="I4" s="245"/>
      <c r="J4" s="245"/>
      <c r="K4" s="3788"/>
      <c r="L4" s="3772"/>
      <c r="M4" s="3789"/>
      <c r="N4" s="3788"/>
      <c r="O4" s="3772"/>
      <c r="P4" s="3772"/>
      <c r="Q4" s="3772"/>
      <c r="R4" s="3772"/>
      <c r="S4" s="3789"/>
      <c r="T4" s="3788"/>
      <c r="U4" s="3772"/>
      <c r="V4" s="3789"/>
      <c r="W4" s="3788"/>
      <c r="X4" s="3772"/>
      <c r="Y4" s="3789"/>
      <c r="Z4" s="245"/>
    </row>
    <row r="5" spans="1:26">
      <c r="B5" s="245"/>
      <c r="C5" s="245"/>
      <c r="D5" s="245"/>
      <c r="E5" s="245"/>
      <c r="F5" s="245"/>
      <c r="G5" s="245"/>
      <c r="H5" s="245"/>
      <c r="I5" s="245"/>
      <c r="J5" s="245"/>
      <c r="K5" s="3759"/>
      <c r="L5" s="3760"/>
      <c r="M5" s="3761"/>
      <c r="N5" s="3759"/>
      <c r="O5" s="3760"/>
      <c r="P5" s="3760"/>
      <c r="Q5" s="3760"/>
      <c r="R5" s="3760"/>
      <c r="S5" s="3761"/>
      <c r="T5" s="3759"/>
      <c r="U5" s="3760"/>
      <c r="V5" s="3761"/>
      <c r="W5" s="3759"/>
      <c r="X5" s="3760"/>
      <c r="Y5" s="3761"/>
      <c r="Z5" s="245"/>
    </row>
    <row r="6" spans="1:26">
      <c r="B6" s="245"/>
      <c r="C6" s="245"/>
      <c r="D6" s="245"/>
      <c r="E6" s="245"/>
      <c r="F6" s="245"/>
      <c r="G6" s="245"/>
      <c r="H6" s="245"/>
      <c r="I6" s="245"/>
      <c r="J6" s="245"/>
      <c r="K6" s="639"/>
      <c r="L6" s="639"/>
      <c r="M6" s="639"/>
      <c r="N6" s="639"/>
      <c r="O6" s="639"/>
      <c r="P6" s="639"/>
      <c r="Q6" s="639"/>
      <c r="R6" s="639"/>
      <c r="S6" s="639"/>
      <c r="T6" s="639"/>
      <c r="U6" s="639"/>
      <c r="V6" s="639"/>
      <c r="W6" s="639"/>
      <c r="X6" s="639"/>
      <c r="Y6" s="639"/>
      <c r="Z6" s="245"/>
    </row>
    <row r="7" spans="1:26">
      <c r="B7" s="245" t="s">
        <v>979</v>
      </c>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6">
      <c r="B8" s="245"/>
      <c r="C8" s="245"/>
      <c r="D8" s="245"/>
      <c r="E8" s="60"/>
      <c r="F8" s="60"/>
      <c r="G8" s="60"/>
      <c r="H8" s="60"/>
      <c r="I8" s="60"/>
      <c r="J8" s="60"/>
      <c r="K8" s="60"/>
      <c r="L8" s="60"/>
      <c r="M8" s="60"/>
      <c r="N8" s="60"/>
      <c r="O8" s="60"/>
      <c r="P8" s="245"/>
      <c r="Q8" s="245"/>
      <c r="R8" s="245"/>
      <c r="S8" s="245"/>
      <c r="T8" s="245"/>
      <c r="U8" s="245"/>
      <c r="V8" s="245"/>
      <c r="W8" s="245"/>
      <c r="X8" s="245"/>
      <c r="Y8" s="245"/>
      <c r="Z8" s="245"/>
    </row>
    <row r="9" spans="1:26" ht="15" customHeight="1">
      <c r="B9" s="245"/>
      <c r="C9" s="245"/>
      <c r="D9" s="245"/>
      <c r="E9" s="60" t="s">
        <v>476</v>
      </c>
      <c r="F9" s="60"/>
      <c r="G9" s="60"/>
      <c r="H9" s="60"/>
      <c r="I9" s="60"/>
      <c r="J9" s="60"/>
      <c r="K9" s="60"/>
      <c r="L9" s="60"/>
      <c r="M9" s="60"/>
      <c r="N9" s="60"/>
      <c r="O9" s="60"/>
      <c r="P9" s="245"/>
      <c r="Q9" s="245"/>
      <c r="R9" s="245"/>
      <c r="S9" s="637" t="s">
        <v>537</v>
      </c>
      <c r="T9" s="362"/>
      <c r="U9" s="362" t="s">
        <v>536</v>
      </c>
      <c r="V9" s="362"/>
      <c r="W9" s="362" t="s">
        <v>535</v>
      </c>
      <c r="X9" s="362"/>
      <c r="Y9" s="362" t="s">
        <v>534</v>
      </c>
      <c r="Z9" s="245"/>
    </row>
    <row r="10" spans="1:26">
      <c r="B10" s="245"/>
      <c r="C10" s="245"/>
      <c r="D10" s="245"/>
      <c r="E10" s="60"/>
      <c r="F10" s="60"/>
      <c r="G10" s="60"/>
      <c r="H10" s="60"/>
      <c r="I10" s="60"/>
      <c r="J10" s="60"/>
      <c r="K10" s="60"/>
      <c r="L10" s="245"/>
      <c r="M10" s="637"/>
      <c r="N10" s="60"/>
      <c r="O10" s="60"/>
      <c r="P10" s="245"/>
      <c r="Q10" s="245"/>
      <c r="R10" s="245"/>
      <c r="S10" s="245"/>
      <c r="T10" s="245"/>
      <c r="U10" s="245"/>
      <c r="V10" s="245"/>
      <c r="W10" s="245"/>
      <c r="X10" s="245"/>
      <c r="Y10" s="245"/>
      <c r="Z10" s="245"/>
    </row>
    <row r="11" spans="1:26">
      <c r="B11" s="245"/>
      <c r="C11" s="245"/>
      <c r="D11" s="245"/>
      <c r="E11" s="60" t="s">
        <v>476</v>
      </c>
      <c r="F11" s="60"/>
      <c r="G11" s="60"/>
      <c r="H11" s="60"/>
      <c r="I11" s="60"/>
      <c r="J11" s="60"/>
      <c r="K11" s="60"/>
      <c r="L11" s="60"/>
      <c r="M11" s="60"/>
      <c r="N11" s="60"/>
      <c r="O11" s="60"/>
      <c r="P11" s="245"/>
      <c r="Q11" s="245"/>
      <c r="R11" s="245"/>
      <c r="S11" s="245"/>
      <c r="T11" s="245"/>
      <c r="U11" s="245"/>
      <c r="V11" s="245"/>
      <c r="W11" s="245"/>
      <c r="X11" s="245"/>
      <c r="Y11" s="245"/>
      <c r="Z11" s="245"/>
    </row>
    <row r="12" spans="1:26" ht="24" customHeight="1">
      <c r="B12" s="245"/>
      <c r="C12" s="3784" t="str">
        <f>"福 岡 県 "&amp;入力シート!$C$3 &amp; "長 殿"</f>
        <v>福 岡 県 長 殿</v>
      </c>
      <c r="D12" s="3784"/>
      <c r="E12" s="3784"/>
      <c r="F12" s="3784"/>
      <c r="G12" s="3784"/>
      <c r="H12" s="3784"/>
      <c r="I12" s="3784"/>
      <c r="J12" s="3784"/>
      <c r="K12" s="60"/>
      <c r="L12" s="60"/>
      <c r="M12" s="60"/>
      <c r="N12" s="60"/>
      <c r="O12" s="60"/>
      <c r="P12" s="245"/>
      <c r="Q12" s="245"/>
      <c r="R12" s="245"/>
      <c r="S12" s="245"/>
      <c r="T12" s="245"/>
      <c r="U12" s="245"/>
      <c r="V12" s="245"/>
      <c r="W12" s="245"/>
      <c r="X12" s="245"/>
      <c r="Y12" s="245"/>
      <c r="Z12" s="245"/>
    </row>
    <row r="13" spans="1:26" ht="12"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ht="12" customHeight="1">
      <c r="B14" s="245"/>
      <c r="C14" s="245"/>
      <c r="D14" s="245"/>
      <c r="E14" s="60" t="s">
        <v>476</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60"/>
      <c r="F16" s="60"/>
      <c r="G16" s="60"/>
      <c r="H16" s="245"/>
      <c r="I16" s="245"/>
      <c r="J16" s="248"/>
      <c r="K16" s="60"/>
      <c r="L16" s="60"/>
      <c r="M16" s="60"/>
      <c r="N16" s="637"/>
      <c r="O16" s="60"/>
      <c r="P16" s="245"/>
      <c r="Q16" s="245"/>
      <c r="R16" s="3790"/>
      <c r="S16" s="3790"/>
      <c r="T16" s="3790"/>
      <c r="U16" s="3790"/>
      <c r="V16" s="3790"/>
      <c r="W16" s="3790"/>
      <c r="X16" s="3790"/>
      <c r="Y16" s="3790"/>
      <c r="Z16" s="3790"/>
    </row>
    <row r="17" spans="2:26">
      <c r="B17" s="245"/>
      <c r="C17" s="245"/>
      <c r="D17" s="245"/>
      <c r="E17" s="60"/>
      <c r="F17" s="60"/>
      <c r="G17" s="60"/>
      <c r="H17" s="60"/>
      <c r="I17" s="245"/>
      <c r="J17" s="248"/>
      <c r="K17" s="60"/>
      <c r="L17" s="60"/>
      <c r="M17" s="60" t="s">
        <v>980</v>
      </c>
      <c r="N17" s="60"/>
      <c r="O17" s="60"/>
      <c r="P17" s="245"/>
      <c r="Q17" s="245"/>
      <c r="R17" s="314"/>
      <c r="S17" s="314"/>
      <c r="T17" s="314"/>
      <c r="U17" s="314"/>
      <c r="V17" s="314"/>
      <c r="W17" s="314"/>
      <c r="X17" s="314"/>
      <c r="Y17" s="314"/>
      <c r="Z17" s="314"/>
    </row>
    <row r="18" spans="2:26" ht="18" customHeight="1">
      <c r="B18" s="245"/>
      <c r="C18" s="245"/>
      <c r="D18" s="245"/>
      <c r="E18" s="60"/>
      <c r="F18" s="60"/>
      <c r="G18" s="60"/>
      <c r="H18" s="60"/>
      <c r="I18" s="245"/>
      <c r="J18" s="248"/>
      <c r="K18" s="60"/>
      <c r="L18" s="60"/>
      <c r="M18" s="3791" t="s">
        <v>981</v>
      </c>
      <c r="N18" s="3791"/>
      <c r="O18" s="3791"/>
      <c r="P18" s="3791"/>
      <c r="Q18" s="3791"/>
      <c r="R18" s="3792"/>
      <c r="S18" s="3792"/>
      <c r="T18" s="3792"/>
      <c r="U18" s="3792"/>
      <c r="V18" s="3792"/>
      <c r="W18" s="3792"/>
      <c r="X18" s="3792"/>
      <c r="Y18" s="3792"/>
      <c r="Z18" s="3792"/>
    </row>
    <row r="19" spans="2:26">
      <c r="B19" s="245"/>
      <c r="C19" s="245"/>
      <c r="D19" s="245"/>
      <c r="E19" s="60"/>
      <c r="F19" s="60"/>
      <c r="G19" s="60"/>
      <c r="H19" s="60"/>
      <c r="I19" s="245"/>
      <c r="J19" s="248"/>
      <c r="K19" s="60"/>
      <c r="L19" s="60"/>
      <c r="M19" s="60"/>
      <c r="N19" s="60"/>
      <c r="O19" s="60"/>
      <c r="P19" s="245"/>
      <c r="Q19" s="245"/>
      <c r="R19" s="3792"/>
      <c r="S19" s="3792"/>
      <c r="T19" s="3792"/>
      <c r="U19" s="3792"/>
      <c r="V19" s="3792"/>
      <c r="W19" s="3792"/>
      <c r="X19" s="3792"/>
      <c r="Y19" s="3792"/>
      <c r="Z19" s="3792"/>
    </row>
    <row r="20" spans="2:26" s="1036" customFormat="1" ht="18" customHeight="1">
      <c r="B20" s="1034"/>
      <c r="C20" s="1034"/>
      <c r="D20" s="1034"/>
      <c r="E20" s="1034"/>
      <c r="F20" s="1034"/>
      <c r="G20" s="1034"/>
      <c r="H20" s="1034"/>
      <c r="I20" s="1034"/>
      <c r="J20" s="662"/>
      <c r="K20" s="1034"/>
      <c r="L20" s="1034"/>
      <c r="M20" s="3793" t="s">
        <v>101</v>
      </c>
      <c r="N20" s="3793"/>
      <c r="O20" s="3793"/>
      <c r="P20" s="3793"/>
      <c r="Q20" s="3793"/>
      <c r="R20" s="3794"/>
      <c r="S20" s="3794"/>
      <c r="T20" s="3794"/>
      <c r="U20" s="3794"/>
      <c r="V20" s="3794"/>
      <c r="W20" s="3794"/>
      <c r="X20" s="3794"/>
      <c r="Y20" s="1035" t="s">
        <v>98</v>
      </c>
      <c r="Z20" s="1035"/>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ht="13.9" customHeight="1">
      <c r="B22" s="245"/>
      <c r="C22" s="245"/>
      <c r="D22" s="245"/>
      <c r="E22" s="60" t="s">
        <v>476</v>
      </c>
      <c r="F22" s="60"/>
      <c r="G22" s="60"/>
      <c r="H22" s="60"/>
      <c r="I22" s="60"/>
      <c r="J22" s="60"/>
      <c r="K22" s="60"/>
      <c r="L22" s="60"/>
      <c r="M22" s="60"/>
      <c r="N22" s="60"/>
      <c r="O22" s="60"/>
      <c r="P22" s="245"/>
      <c r="Q22" s="245"/>
      <c r="R22" s="245"/>
      <c r="S22" s="245"/>
      <c r="T22" s="245"/>
      <c r="U22" s="245"/>
      <c r="V22" s="245"/>
      <c r="W22" s="245"/>
      <c r="X22" s="245"/>
      <c r="Y22" s="245"/>
      <c r="Z22" s="245"/>
    </row>
    <row r="23" spans="2:26" ht="18.75" customHeight="1">
      <c r="B23" s="3783" t="s">
        <v>982</v>
      </c>
      <c r="C23" s="3783"/>
      <c r="D23" s="3783"/>
      <c r="E23" s="3783"/>
      <c r="F23" s="3783"/>
      <c r="G23" s="3783"/>
      <c r="H23" s="3783"/>
      <c r="I23" s="3783"/>
      <c r="J23" s="3783"/>
      <c r="K23" s="3783"/>
      <c r="L23" s="3783"/>
      <c r="M23" s="3783"/>
      <c r="N23" s="3783"/>
      <c r="O23" s="3783"/>
      <c r="P23" s="3783"/>
      <c r="Q23" s="3783"/>
      <c r="R23" s="3783"/>
      <c r="S23" s="3783"/>
      <c r="T23" s="3783"/>
      <c r="U23" s="3783"/>
      <c r="V23" s="3783"/>
      <c r="W23" s="3783"/>
      <c r="X23" s="3783"/>
      <c r="Y23" s="3783"/>
      <c r="Z23" s="3783"/>
    </row>
    <row r="24" spans="2:26" ht="18.75" customHeight="1">
      <c r="B24" s="245"/>
      <c r="C24" s="362"/>
      <c r="D24" s="638"/>
      <c r="E24" s="638"/>
      <c r="F24" s="638"/>
      <c r="G24" s="638"/>
      <c r="H24" s="638"/>
      <c r="I24" s="638"/>
      <c r="J24" s="638"/>
      <c r="K24" s="638"/>
      <c r="L24" s="638"/>
      <c r="M24" s="638"/>
      <c r="N24" s="638"/>
      <c r="O24" s="638"/>
      <c r="P24" s="638"/>
      <c r="Q24" s="638"/>
      <c r="R24" s="638"/>
      <c r="S24" s="638"/>
      <c r="T24" s="638"/>
      <c r="U24" s="638"/>
      <c r="V24" s="638"/>
      <c r="W24" s="638"/>
      <c r="X24" s="638"/>
      <c r="Y24" s="638"/>
      <c r="Z24" s="638"/>
    </row>
    <row r="25" spans="2:26" ht="14.45" customHeight="1">
      <c r="B25" s="245"/>
      <c r="C25" s="245"/>
      <c r="D25" s="245"/>
      <c r="E25" s="60"/>
      <c r="F25" s="248"/>
      <c r="G25" s="60"/>
      <c r="H25" s="60"/>
      <c r="I25" s="638"/>
      <c r="J25" s="638"/>
      <c r="K25" s="638"/>
      <c r="L25" s="638"/>
      <c r="M25" s="638"/>
      <c r="N25" s="638"/>
      <c r="O25" s="638"/>
      <c r="P25" s="638"/>
      <c r="Q25" s="638"/>
      <c r="R25" s="638"/>
      <c r="S25" s="60" t="str">
        <f>"" &amp; 入力シート!D7</f>
        <v/>
      </c>
      <c r="T25" s="638"/>
      <c r="U25" s="638"/>
      <c r="V25" s="638"/>
      <c r="W25" s="638"/>
      <c r="X25" s="638"/>
      <c r="Y25" s="245"/>
      <c r="Z25" s="245"/>
    </row>
    <row r="26" spans="2:26" ht="24" customHeight="1">
      <c r="B26" s="245"/>
      <c r="C26" s="3771" t="s">
        <v>1386</v>
      </c>
      <c r="D26" s="3771"/>
      <c r="E26" s="3771"/>
      <c r="F26" s="3771"/>
      <c r="G26" s="3771"/>
      <c r="H26" s="3771"/>
      <c r="I26" s="3771"/>
      <c r="J26" s="3771"/>
      <c r="K26" s="3771"/>
      <c r="L26" s="3771"/>
      <c r="M26" s="3771"/>
      <c r="N26" s="3771"/>
      <c r="O26" s="3771"/>
      <c r="P26" s="3771"/>
      <c r="Q26" s="3771"/>
      <c r="R26" s="3771"/>
      <c r="S26" s="3771"/>
      <c r="T26" s="3771"/>
      <c r="U26" s="3771"/>
      <c r="V26" s="3771"/>
      <c r="W26" s="3771"/>
      <c r="X26" s="3771"/>
      <c r="Y26" s="3771"/>
      <c r="Z26" s="245"/>
    </row>
    <row r="27" spans="2:26" ht="24" customHeight="1">
      <c r="B27" s="245"/>
      <c r="C27" s="3771"/>
      <c r="D27" s="3771"/>
      <c r="E27" s="3771"/>
      <c r="F27" s="3771"/>
      <c r="G27" s="3771"/>
      <c r="H27" s="3771"/>
      <c r="I27" s="3771"/>
      <c r="J27" s="3771"/>
      <c r="K27" s="3771"/>
      <c r="L27" s="3771"/>
      <c r="M27" s="3771"/>
      <c r="N27" s="3771"/>
      <c r="O27" s="3771"/>
      <c r="P27" s="3771"/>
      <c r="Q27" s="3771"/>
      <c r="R27" s="3771"/>
      <c r="S27" s="3771"/>
      <c r="T27" s="3771"/>
      <c r="U27" s="3771"/>
      <c r="V27" s="3771"/>
      <c r="W27" s="3771"/>
      <c r="X27" s="3771"/>
      <c r="Y27" s="3771"/>
      <c r="Z27" s="245"/>
    </row>
    <row r="28" spans="2:26" ht="14.45" customHeight="1">
      <c r="B28" s="245"/>
      <c r="C28" s="3772" t="s">
        <v>477</v>
      </c>
      <c r="D28" s="3773"/>
      <c r="E28" s="3773"/>
      <c r="F28" s="3773"/>
      <c r="G28" s="3773"/>
      <c r="H28" s="3773"/>
      <c r="I28" s="3773"/>
      <c r="J28" s="3773"/>
      <c r="K28" s="3773"/>
      <c r="L28" s="3773"/>
      <c r="M28" s="3773"/>
      <c r="N28" s="3773"/>
      <c r="O28" s="3773"/>
      <c r="P28" s="3773"/>
      <c r="Q28" s="3773"/>
      <c r="R28" s="3773"/>
      <c r="S28" s="3773"/>
      <c r="T28" s="3773"/>
      <c r="U28" s="3773"/>
      <c r="V28" s="3773"/>
      <c r="W28" s="3773"/>
      <c r="X28" s="3773"/>
      <c r="Y28" s="3773"/>
      <c r="Z28" s="245"/>
    </row>
    <row r="29" spans="2:26" ht="15.95" customHeight="1">
      <c r="B29" s="245"/>
      <c r="C29" s="245"/>
      <c r="D29" s="245"/>
      <c r="E29" s="640"/>
      <c r="F29" s="640"/>
      <c r="G29" s="640"/>
      <c r="H29" s="60"/>
      <c r="I29" s="60"/>
      <c r="J29" s="60"/>
      <c r="K29" s="60"/>
      <c r="L29" s="60"/>
      <c r="M29" s="60"/>
      <c r="N29" s="60"/>
      <c r="O29" s="60"/>
      <c r="P29" s="245"/>
      <c r="Q29" s="245"/>
      <c r="R29" s="245"/>
      <c r="S29" s="245"/>
      <c r="T29" s="245"/>
      <c r="U29" s="245"/>
      <c r="V29" s="245"/>
      <c r="W29" s="245"/>
      <c r="X29" s="245"/>
      <c r="Y29" s="245"/>
      <c r="Z29" s="245"/>
    </row>
    <row r="30" spans="2:26" ht="22.5" customHeight="1">
      <c r="B30" s="245"/>
      <c r="C30" s="641" t="s">
        <v>983</v>
      </c>
      <c r="D30" s="641"/>
      <c r="E30" s="641"/>
      <c r="F30" s="641"/>
      <c r="G30" s="641" t="str">
        <f>" "&amp;入力シート!$D$5&amp;" "&amp;入力シート!$D$8</f>
        <v xml:space="preserve">  </v>
      </c>
      <c r="H30" s="641"/>
      <c r="I30" s="641"/>
      <c r="J30" s="641"/>
      <c r="K30" s="641"/>
      <c r="L30" s="641"/>
      <c r="M30" s="641"/>
      <c r="N30" s="641"/>
      <c r="O30" s="641"/>
      <c r="P30" s="641"/>
      <c r="Q30" s="641"/>
      <c r="R30" s="641"/>
      <c r="S30" s="641"/>
      <c r="T30" s="641"/>
      <c r="U30" s="641"/>
      <c r="V30" s="641"/>
      <c r="W30" s="641"/>
      <c r="X30" s="641"/>
      <c r="Y30" s="641"/>
      <c r="Z30" s="245"/>
    </row>
    <row r="31" spans="2:26" ht="22.5" customHeight="1">
      <c r="B31" s="245"/>
      <c r="C31" s="641" t="str">
        <f>"２　工 事 箇 所　〔　"&amp;入力シート!D7&amp;"　地区〕　　　　市（郡）　　　（町・村）"</f>
        <v>２　工 事 箇 所　〔　　地区〕　　　　市（郡）　　　（町・村）</v>
      </c>
      <c r="D31" s="641"/>
      <c r="E31" s="641"/>
      <c r="F31" s="641"/>
      <c r="G31" s="641"/>
      <c r="H31" s="641"/>
      <c r="I31" s="641"/>
      <c r="J31" s="641"/>
      <c r="K31" s="641"/>
      <c r="L31" s="641"/>
      <c r="M31" s="641"/>
      <c r="N31" s="641"/>
      <c r="O31" s="641"/>
      <c r="P31" s="641"/>
      <c r="Q31" s="641"/>
      <c r="R31" s="641"/>
      <c r="S31" s="641"/>
      <c r="T31" s="641"/>
      <c r="U31" s="641"/>
      <c r="V31" s="641"/>
      <c r="W31" s="641"/>
      <c r="X31" s="641"/>
      <c r="Y31" s="641"/>
      <c r="Z31" s="245"/>
    </row>
    <row r="32" spans="2:26" ht="22.5" customHeight="1">
      <c r="B32" s="245"/>
      <c r="C32" s="641" t="s">
        <v>984</v>
      </c>
      <c r="D32" s="641"/>
      <c r="E32" s="641"/>
      <c r="F32" s="641"/>
      <c r="G32" s="641"/>
      <c r="H32" s="641"/>
      <c r="I32" s="641"/>
      <c r="J32" s="641"/>
      <c r="K32" s="641"/>
      <c r="L32" s="641"/>
      <c r="M32" s="641"/>
      <c r="N32" s="641"/>
      <c r="O32" s="641"/>
      <c r="P32" s="641"/>
      <c r="Q32" s="641"/>
      <c r="R32" s="641"/>
      <c r="S32" s="641"/>
      <c r="T32" s="641"/>
      <c r="U32" s="641"/>
      <c r="V32" s="641"/>
      <c r="W32" s="641"/>
      <c r="X32" s="641"/>
      <c r="Y32" s="641"/>
      <c r="Z32" s="245"/>
    </row>
    <row r="33" spans="2:26" ht="22.5" customHeight="1">
      <c r="B33" s="245"/>
      <c r="C33" s="641" t="s">
        <v>985</v>
      </c>
      <c r="D33" s="641"/>
      <c r="E33" s="641"/>
      <c r="F33" s="641"/>
      <c r="G33" s="641"/>
      <c r="H33" s="641"/>
      <c r="I33" s="641"/>
      <c r="J33" s="641"/>
      <c r="K33" s="641"/>
      <c r="L33" s="641"/>
      <c r="M33" s="641"/>
      <c r="N33" s="641"/>
      <c r="O33" s="641"/>
      <c r="P33" s="641"/>
      <c r="Q33" s="641"/>
      <c r="R33" s="641"/>
      <c r="S33" s="641"/>
      <c r="T33" s="641"/>
      <c r="U33" s="641"/>
      <c r="V33" s="641"/>
      <c r="W33" s="641"/>
      <c r="X33" s="641"/>
      <c r="Y33" s="641"/>
      <c r="Z33" s="245"/>
    </row>
    <row r="34" spans="2:26" ht="15.95" customHeight="1">
      <c r="B34" s="245"/>
      <c r="C34" s="3774" t="s">
        <v>515</v>
      </c>
      <c r="D34" s="3775"/>
      <c r="E34" s="3775"/>
      <c r="F34" s="3776"/>
      <c r="G34" s="3774" t="s">
        <v>599</v>
      </c>
      <c r="H34" s="3775"/>
      <c r="I34" s="3775"/>
      <c r="J34" s="3775"/>
      <c r="K34" s="3775"/>
      <c r="L34" s="3776"/>
      <c r="M34" s="3777" t="s">
        <v>986</v>
      </c>
      <c r="N34" s="3778"/>
      <c r="O34" s="3778"/>
      <c r="P34" s="3778"/>
      <c r="Q34" s="3779"/>
      <c r="R34" s="3774" t="s">
        <v>134</v>
      </c>
      <c r="S34" s="3775"/>
      <c r="T34" s="3775"/>
      <c r="U34" s="3775"/>
      <c r="V34" s="3775"/>
      <c r="W34" s="3775"/>
      <c r="X34" s="3776"/>
      <c r="Y34" s="642"/>
      <c r="Z34" s="245"/>
    </row>
    <row r="35" spans="2:26" ht="15.95" customHeight="1">
      <c r="B35" s="245"/>
      <c r="C35" s="3765"/>
      <c r="D35" s="3766"/>
      <c r="E35" s="3766"/>
      <c r="F35" s="3767"/>
      <c r="G35" s="3765"/>
      <c r="H35" s="3766"/>
      <c r="I35" s="3766"/>
      <c r="J35" s="3766"/>
      <c r="K35" s="3766"/>
      <c r="L35" s="3767"/>
      <c r="M35" s="3780"/>
      <c r="N35" s="3781"/>
      <c r="O35" s="3781"/>
      <c r="P35" s="3781"/>
      <c r="Q35" s="3782"/>
      <c r="R35" s="3765"/>
      <c r="S35" s="3766"/>
      <c r="T35" s="3766"/>
      <c r="U35" s="3766"/>
      <c r="V35" s="3766"/>
      <c r="W35" s="3766"/>
      <c r="X35" s="3767"/>
      <c r="Y35" s="642"/>
      <c r="Z35" s="245"/>
    </row>
    <row r="36" spans="2:26" ht="15.95" customHeight="1">
      <c r="B36" s="245"/>
      <c r="C36" s="3755" t="s">
        <v>987</v>
      </c>
      <c r="D36" s="3756"/>
      <c r="E36" s="3756"/>
      <c r="F36" s="3757"/>
      <c r="G36" s="3755"/>
      <c r="H36" s="3756"/>
      <c r="I36" s="3756"/>
      <c r="J36" s="3756"/>
      <c r="K36" s="3756"/>
      <c r="L36" s="3757"/>
      <c r="M36" s="3755"/>
      <c r="N36" s="3756"/>
      <c r="O36" s="3756"/>
      <c r="P36" s="3756"/>
      <c r="Q36" s="3757"/>
      <c r="R36" s="3762" t="s">
        <v>866</v>
      </c>
      <c r="S36" s="3763"/>
      <c r="T36" s="3763"/>
      <c r="U36" s="3763"/>
      <c r="V36" s="3763"/>
      <c r="W36" s="3763"/>
      <c r="X36" s="3764"/>
      <c r="Y36" s="643"/>
      <c r="Z36" s="245"/>
    </row>
    <row r="37" spans="2:26" ht="15.95" customHeight="1">
      <c r="B37" s="245"/>
      <c r="C37" s="3765" t="s">
        <v>988</v>
      </c>
      <c r="D37" s="3766"/>
      <c r="E37" s="3766"/>
      <c r="F37" s="3767"/>
      <c r="G37" s="3759"/>
      <c r="H37" s="3760"/>
      <c r="I37" s="3760"/>
      <c r="J37" s="3760"/>
      <c r="K37" s="3760"/>
      <c r="L37" s="3761"/>
      <c r="M37" s="3759"/>
      <c r="N37" s="3760"/>
      <c r="O37" s="3760"/>
      <c r="P37" s="3760"/>
      <c r="Q37" s="3761"/>
      <c r="R37" s="3768" t="s">
        <v>989</v>
      </c>
      <c r="S37" s="3769"/>
      <c r="T37" s="3769"/>
      <c r="U37" s="3769"/>
      <c r="V37" s="3769"/>
      <c r="W37" s="3769"/>
      <c r="X37" s="3770"/>
      <c r="Y37" s="643"/>
      <c r="Z37" s="245"/>
    </row>
    <row r="38" spans="2:26" ht="15.95" customHeight="1">
      <c r="B38" s="245"/>
      <c r="C38" s="3755" t="s">
        <v>987</v>
      </c>
      <c r="D38" s="3756"/>
      <c r="E38" s="3756"/>
      <c r="F38" s="3757"/>
      <c r="G38" s="3755"/>
      <c r="H38" s="3756"/>
      <c r="I38" s="3756"/>
      <c r="J38" s="3756"/>
      <c r="K38" s="3756"/>
      <c r="L38" s="3757"/>
      <c r="M38" s="3755"/>
      <c r="N38" s="3756"/>
      <c r="O38" s="3756"/>
      <c r="P38" s="3756"/>
      <c r="Q38" s="3757"/>
      <c r="R38" s="3762" t="s">
        <v>866</v>
      </c>
      <c r="S38" s="3763"/>
      <c r="T38" s="3763"/>
      <c r="U38" s="3763"/>
      <c r="V38" s="3763"/>
      <c r="W38" s="3763"/>
      <c r="X38" s="3764"/>
      <c r="Y38" s="643"/>
      <c r="Z38" s="245"/>
    </row>
    <row r="39" spans="2:26" ht="15.95" customHeight="1">
      <c r="B39" s="245"/>
      <c r="C39" s="3765" t="s">
        <v>988</v>
      </c>
      <c r="D39" s="3766"/>
      <c r="E39" s="3766"/>
      <c r="F39" s="3767"/>
      <c r="G39" s="3759"/>
      <c r="H39" s="3760"/>
      <c r="I39" s="3760"/>
      <c r="J39" s="3760"/>
      <c r="K39" s="3760"/>
      <c r="L39" s="3761"/>
      <c r="M39" s="3759"/>
      <c r="N39" s="3760"/>
      <c r="O39" s="3760"/>
      <c r="P39" s="3760"/>
      <c r="Q39" s="3761"/>
      <c r="R39" s="3768" t="s">
        <v>989</v>
      </c>
      <c r="S39" s="3769"/>
      <c r="T39" s="3769"/>
      <c r="U39" s="3769"/>
      <c r="V39" s="3769"/>
      <c r="W39" s="3769"/>
      <c r="X39" s="3770"/>
      <c r="Y39" s="643"/>
      <c r="Z39" s="245"/>
    </row>
    <row r="40" spans="2:26" ht="19.5" customHeight="1">
      <c r="B40" s="644" t="s">
        <v>990</v>
      </c>
      <c r="C40" s="3758" t="s">
        <v>991</v>
      </c>
      <c r="D40" s="3758"/>
      <c r="E40" s="3758"/>
      <c r="F40" s="3758"/>
      <c r="G40" s="3758"/>
      <c r="H40" s="3758"/>
      <c r="I40" s="3758"/>
      <c r="J40" s="3758"/>
      <c r="K40" s="3758"/>
      <c r="L40" s="3758"/>
      <c r="M40" s="3758"/>
      <c r="N40" s="3758"/>
      <c r="O40" s="3758"/>
      <c r="P40" s="3758"/>
      <c r="Q40" s="3758"/>
      <c r="R40" s="3758"/>
      <c r="S40" s="3758"/>
      <c r="T40" s="3758"/>
      <c r="U40" s="3758"/>
      <c r="V40" s="3758"/>
      <c r="W40" s="3758"/>
      <c r="X40" s="3758"/>
      <c r="Y40" s="3758"/>
      <c r="Z40" s="245"/>
    </row>
    <row r="41" spans="2:26" ht="19.5" customHeight="1">
      <c r="B41" s="245"/>
      <c r="C41" s="3758" t="s">
        <v>992</v>
      </c>
      <c r="D41" s="3758"/>
      <c r="E41" s="3758"/>
      <c r="F41" s="3758"/>
      <c r="G41" s="3758"/>
      <c r="H41" s="3758"/>
      <c r="I41" s="3758"/>
      <c r="J41" s="3758"/>
      <c r="K41" s="3758"/>
      <c r="L41" s="3758"/>
      <c r="M41" s="3758"/>
      <c r="N41" s="3758"/>
      <c r="O41" s="3758"/>
      <c r="P41" s="3758"/>
      <c r="Q41" s="3758"/>
      <c r="R41" s="3758"/>
      <c r="S41" s="3758"/>
      <c r="T41" s="3758"/>
      <c r="U41" s="3758"/>
      <c r="V41" s="3758"/>
      <c r="W41" s="3758"/>
      <c r="X41" s="3758"/>
      <c r="Y41" s="3758"/>
      <c r="Z41" s="245"/>
    </row>
    <row r="42" spans="2:26" s="420" customFormat="1" ht="15.75" customHeight="1">
      <c r="B42" s="59"/>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59"/>
    </row>
    <row r="43" spans="2:26" s="420"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20"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20" customFormat="1" ht="13.5">
      <c r="B45" s="59"/>
      <c r="C45" s="59"/>
      <c r="D45" s="647"/>
      <c r="E45" s="647"/>
      <c r="F45" s="647"/>
      <c r="G45" s="647"/>
      <c r="H45" s="647"/>
      <c r="I45" s="647"/>
      <c r="J45" s="647"/>
      <c r="K45" s="647"/>
      <c r="L45" s="647"/>
      <c r="M45" s="647"/>
      <c r="N45" s="647"/>
      <c r="O45" s="647"/>
      <c r="P45" s="647"/>
      <c r="Q45" s="647"/>
      <c r="R45" s="647"/>
      <c r="S45" s="647"/>
      <c r="T45" s="647"/>
      <c r="U45" s="647"/>
      <c r="V45" s="647"/>
      <c r="W45" s="647"/>
      <c r="X45" s="647"/>
      <c r="Y45" s="647"/>
      <c r="Z45" s="59"/>
    </row>
    <row r="46" spans="2:26" s="420"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20" customFormat="1" ht="14.45" customHeight="1">
      <c r="B47" s="59"/>
      <c r="C47" s="59"/>
      <c r="D47" s="339"/>
      <c r="E47" s="339"/>
      <c r="F47" s="339"/>
      <c r="G47" s="339"/>
      <c r="H47" s="339"/>
      <c r="I47" s="339"/>
      <c r="J47" s="339"/>
      <c r="K47" s="339"/>
      <c r="L47" s="339"/>
      <c r="M47" s="339"/>
      <c r="N47" s="339"/>
      <c r="O47" s="339"/>
      <c r="P47" s="339"/>
      <c r="Q47" s="339"/>
      <c r="R47" s="339"/>
      <c r="S47" s="339"/>
      <c r="T47" s="339"/>
      <c r="U47" s="339"/>
      <c r="V47" s="339"/>
      <c r="W47" s="339"/>
      <c r="X47" s="339"/>
      <c r="Y47" s="339"/>
      <c r="Z47" s="59"/>
    </row>
    <row r="48" spans="2:26" ht="14.45" customHeight="1">
      <c r="B48" s="245"/>
      <c r="C48" s="245"/>
      <c r="D48" s="339"/>
      <c r="E48" s="339"/>
      <c r="F48" s="339"/>
      <c r="G48" s="339"/>
      <c r="H48" s="339"/>
      <c r="I48" s="339"/>
      <c r="J48" s="339"/>
      <c r="K48" s="339"/>
      <c r="L48" s="339"/>
      <c r="M48" s="339"/>
      <c r="N48" s="339"/>
      <c r="O48" s="339"/>
      <c r="P48" s="339"/>
      <c r="Q48" s="339"/>
      <c r="R48" s="339"/>
      <c r="S48" s="339"/>
      <c r="T48" s="339"/>
      <c r="U48" s="339"/>
      <c r="V48" s="339"/>
      <c r="W48" s="339"/>
      <c r="X48" s="339"/>
      <c r="Y48" s="339"/>
      <c r="Z48" s="245"/>
    </row>
    <row r="49" spans="2:26" ht="14.45" customHeight="1">
      <c r="B49" s="245"/>
      <c r="C49" s="245"/>
      <c r="D49" s="339"/>
      <c r="E49" s="339"/>
      <c r="F49" s="339"/>
      <c r="G49" s="339"/>
      <c r="H49" s="339"/>
      <c r="I49" s="339"/>
      <c r="J49" s="339"/>
      <c r="K49" s="339"/>
      <c r="L49" s="339"/>
      <c r="M49" s="339"/>
      <c r="N49" s="339"/>
      <c r="O49" s="339"/>
      <c r="P49" s="339"/>
      <c r="Q49" s="339"/>
      <c r="R49" s="339"/>
      <c r="S49" s="339"/>
      <c r="T49" s="339"/>
      <c r="U49" s="339"/>
      <c r="V49" s="339"/>
      <c r="W49" s="339"/>
      <c r="X49" s="339"/>
      <c r="Y49" s="339"/>
      <c r="Z49" s="245"/>
    </row>
    <row r="50" spans="2:26" ht="12" customHeight="1">
      <c r="B50" s="245"/>
      <c r="C50" s="245"/>
      <c r="D50" s="339"/>
      <c r="E50" s="339"/>
      <c r="F50" s="339"/>
      <c r="G50" s="339"/>
      <c r="H50" s="339"/>
      <c r="I50" s="339"/>
      <c r="J50" s="339"/>
      <c r="K50" s="339"/>
      <c r="L50" s="339"/>
      <c r="M50" s="339"/>
      <c r="N50" s="339"/>
      <c r="O50" s="339"/>
      <c r="P50" s="339"/>
      <c r="Q50" s="339"/>
      <c r="R50" s="339"/>
      <c r="S50" s="339"/>
      <c r="T50" s="339"/>
      <c r="U50" s="339"/>
      <c r="V50" s="339"/>
      <c r="W50" s="339"/>
      <c r="X50" s="339"/>
      <c r="Y50" s="339"/>
      <c r="Z50" s="245"/>
    </row>
    <row r="51" spans="2:26" ht="12" customHeight="1">
      <c r="B51" s="245"/>
      <c r="C51" s="245"/>
      <c r="D51" s="339"/>
      <c r="E51" s="339"/>
      <c r="F51" s="339"/>
      <c r="G51" s="339"/>
      <c r="H51" s="339"/>
      <c r="I51" s="339"/>
      <c r="J51" s="339"/>
      <c r="K51" s="339"/>
      <c r="L51" s="339"/>
      <c r="M51" s="339"/>
      <c r="N51" s="339"/>
      <c r="O51" s="339"/>
      <c r="P51" s="339"/>
      <c r="Q51" s="339"/>
      <c r="R51" s="339"/>
      <c r="S51" s="339"/>
      <c r="T51" s="339"/>
      <c r="U51" s="339"/>
      <c r="V51" s="339"/>
      <c r="W51" s="339"/>
      <c r="X51" s="339"/>
      <c r="Y51" s="339"/>
      <c r="Z51" s="245"/>
    </row>
    <row r="52" spans="2:26">
      <c r="B52" s="245"/>
      <c r="C52" s="245"/>
      <c r="D52" s="339"/>
      <c r="E52" s="339"/>
      <c r="F52" s="339"/>
      <c r="G52" s="339"/>
      <c r="H52" s="339"/>
      <c r="I52" s="339"/>
      <c r="J52" s="339"/>
      <c r="K52" s="339"/>
      <c r="L52" s="339"/>
      <c r="M52" s="339"/>
      <c r="N52" s="339"/>
      <c r="O52" s="339"/>
      <c r="P52" s="339"/>
      <c r="Q52" s="339"/>
      <c r="R52" s="339"/>
      <c r="S52" s="339"/>
      <c r="T52" s="339"/>
      <c r="U52" s="339"/>
      <c r="V52" s="339"/>
      <c r="W52" s="339"/>
      <c r="X52" s="339"/>
      <c r="Y52" s="339"/>
      <c r="Z52" s="245"/>
    </row>
    <row r="53" spans="2:26">
      <c r="B53" s="245"/>
      <c r="C53" s="245"/>
      <c r="D53" s="339"/>
      <c r="E53" s="339"/>
      <c r="F53" s="339"/>
      <c r="G53" s="339"/>
      <c r="H53" s="339"/>
      <c r="I53" s="339"/>
      <c r="J53" s="339"/>
      <c r="K53" s="339"/>
      <c r="L53" s="339"/>
      <c r="M53" s="339"/>
      <c r="N53" s="339"/>
      <c r="O53" s="339"/>
      <c r="P53" s="339"/>
      <c r="Q53" s="339"/>
      <c r="R53" s="339"/>
      <c r="S53" s="339"/>
      <c r="T53" s="339"/>
      <c r="U53" s="339"/>
      <c r="V53" s="339"/>
      <c r="W53" s="339"/>
      <c r="X53" s="339"/>
      <c r="Y53" s="339"/>
      <c r="Z53" s="245"/>
    </row>
    <row r="54" spans="2:26">
      <c r="B54" s="245"/>
      <c r="C54" s="245"/>
      <c r="D54" s="339"/>
      <c r="E54" s="339"/>
      <c r="F54" s="339"/>
      <c r="G54" s="339"/>
      <c r="H54" s="339"/>
      <c r="I54" s="339"/>
      <c r="J54" s="339"/>
      <c r="K54" s="339"/>
      <c r="L54" s="339"/>
      <c r="M54" s="339"/>
      <c r="N54" s="339"/>
      <c r="O54" s="339"/>
      <c r="P54" s="339"/>
      <c r="Q54" s="339"/>
      <c r="R54" s="339"/>
      <c r="S54" s="339"/>
      <c r="T54" s="339"/>
      <c r="U54" s="339"/>
      <c r="V54" s="339"/>
      <c r="W54" s="339"/>
      <c r="X54" s="339"/>
      <c r="Y54" s="339"/>
      <c r="Z54" s="245"/>
    </row>
    <row r="55" spans="2:26">
      <c r="D55" s="670"/>
      <c r="E55" s="670"/>
      <c r="F55" s="670"/>
      <c r="G55" s="670"/>
      <c r="H55" s="670"/>
      <c r="I55" s="670"/>
      <c r="J55" s="670"/>
      <c r="K55" s="670"/>
      <c r="L55" s="670"/>
      <c r="M55" s="670"/>
      <c r="N55" s="670"/>
      <c r="O55" s="670"/>
      <c r="P55" s="670"/>
      <c r="Q55" s="670"/>
      <c r="R55" s="670"/>
      <c r="S55" s="670"/>
      <c r="T55" s="670"/>
      <c r="U55" s="670"/>
      <c r="V55" s="670"/>
      <c r="W55" s="670"/>
      <c r="X55" s="670"/>
      <c r="Y55" s="670"/>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55" bestFit="1" customWidth="1"/>
    <col min="2" max="2" width="0.875" style="355" customWidth="1"/>
    <col min="3" max="3" width="4.75" style="355" customWidth="1"/>
    <col min="4" max="4" width="18.375" style="375" customWidth="1"/>
    <col min="5" max="5" width="7" style="375" customWidth="1"/>
    <col min="6" max="6" width="5.625" style="375" customWidth="1"/>
    <col min="7" max="8" width="6.625" style="355" customWidth="1"/>
    <col min="9" max="9" width="7.625" style="355" customWidth="1"/>
    <col min="10" max="10" width="6.75" style="355" customWidth="1"/>
    <col min="11" max="11" width="6.5" style="355" customWidth="1"/>
    <col min="12" max="12" width="7.625" style="355" customWidth="1"/>
    <col min="13" max="13" width="5.125" style="355" customWidth="1"/>
    <col min="14" max="14" width="0.625" style="375" customWidth="1"/>
    <col min="15" max="15" width="8.625" style="355" customWidth="1"/>
    <col min="16" max="17" width="6.625" style="355" customWidth="1"/>
    <col min="18" max="16384" width="9" style="355"/>
  </cols>
  <sheetData>
    <row r="1" spans="1:16" ht="17.100000000000001" customHeight="1">
      <c r="A1" s="1506" t="s">
        <v>1192</v>
      </c>
      <c r="B1" s="166"/>
      <c r="C1" s="779"/>
      <c r="D1" s="350"/>
      <c r="E1" s="2111" t="s">
        <v>502</v>
      </c>
      <c r="F1" s="2111"/>
      <c r="G1" s="2111" t="s">
        <v>978</v>
      </c>
      <c r="H1" s="2111"/>
      <c r="I1" s="2111"/>
      <c r="J1" s="2111" t="s">
        <v>719</v>
      </c>
      <c r="K1" s="2111"/>
      <c r="L1" s="2111" t="s">
        <v>720</v>
      </c>
      <c r="M1" s="2111"/>
      <c r="N1" s="2111"/>
    </row>
    <row r="2" spans="1:16" ht="26.25" customHeight="1">
      <c r="A2" s="1506"/>
      <c r="B2" s="166"/>
      <c r="C2" s="779"/>
      <c r="D2" s="350"/>
      <c r="E2" s="2111"/>
      <c r="F2" s="2111"/>
      <c r="G2" s="2111"/>
      <c r="H2" s="2111"/>
      <c r="I2" s="2111"/>
      <c r="J2" s="2111"/>
      <c r="K2" s="2111"/>
      <c r="L2" s="2111"/>
      <c r="M2" s="2111"/>
      <c r="N2" s="2111"/>
    </row>
    <row r="3" spans="1:16" ht="26.25" customHeight="1">
      <c r="A3" s="1506"/>
      <c r="B3" s="166"/>
      <c r="C3" s="779"/>
      <c r="D3" s="350"/>
      <c r="E3" s="2111"/>
      <c r="F3" s="2111"/>
      <c r="G3" s="2111"/>
      <c r="H3" s="2111"/>
      <c r="I3" s="2111"/>
      <c r="J3" s="2111"/>
      <c r="K3" s="2111"/>
      <c r="L3" s="2111"/>
      <c r="M3" s="2111"/>
      <c r="N3" s="2111"/>
    </row>
    <row r="4" spans="1:16" ht="27.75" customHeight="1">
      <c r="B4" s="166"/>
      <c r="C4" s="166"/>
      <c r="D4" s="779"/>
      <c r="E4" s="779"/>
      <c r="F4" s="779"/>
      <c r="G4" s="166"/>
      <c r="H4" s="166"/>
      <c r="I4" s="166"/>
      <c r="J4" s="166"/>
      <c r="K4" s="166"/>
      <c r="L4" s="166"/>
      <c r="M4" s="166"/>
      <c r="N4" s="779"/>
    </row>
    <row r="5" spans="1:16" s="373" customFormat="1" ht="27.75" customHeight="1">
      <c r="A5" s="3744"/>
      <c r="B5" s="3730" t="s">
        <v>420</v>
      </c>
      <c r="C5" s="3730"/>
      <c r="D5" s="3730"/>
      <c r="E5" s="3730"/>
      <c r="F5" s="3730"/>
      <c r="G5" s="3730"/>
      <c r="H5" s="3730"/>
      <c r="I5" s="3730"/>
      <c r="J5" s="3730"/>
      <c r="K5" s="3730"/>
      <c r="L5" s="3730"/>
      <c r="M5" s="3730"/>
      <c r="N5" s="3730"/>
      <c r="O5" s="778"/>
    </row>
    <row r="6" spans="1:16" s="373" customFormat="1" ht="18" customHeight="1">
      <c r="A6" s="3744"/>
      <c r="B6" s="137"/>
      <c r="C6" s="137"/>
      <c r="D6" s="137"/>
      <c r="E6" s="137"/>
      <c r="F6" s="137"/>
      <c r="G6" s="137"/>
      <c r="H6" s="137"/>
      <c r="I6" s="1859"/>
      <c r="J6" s="1859"/>
      <c r="K6" s="1859"/>
      <c r="L6" s="1859"/>
      <c r="M6" s="1859"/>
      <c r="N6" s="128"/>
    </row>
    <row r="7" spans="1:16" s="373" customFormat="1" ht="19.149999999999999" customHeight="1">
      <c r="B7" s="137"/>
      <c r="C7" s="137"/>
      <c r="D7" s="137"/>
      <c r="E7" s="137"/>
      <c r="F7" s="137"/>
      <c r="G7" s="137"/>
      <c r="H7" s="137"/>
      <c r="I7" s="1859" t="s">
        <v>105</v>
      </c>
      <c r="J7" s="1859"/>
      <c r="K7" s="1859"/>
      <c r="L7" s="1859"/>
      <c r="M7" s="1859"/>
      <c r="N7" s="128"/>
    </row>
    <row r="8" spans="1:16" s="373" customFormat="1" ht="16.149999999999999" customHeight="1">
      <c r="B8" s="3601" t="s">
        <v>391</v>
      </c>
      <c r="C8" s="3601"/>
      <c r="D8" s="3601"/>
      <c r="E8" s="137"/>
      <c r="F8" s="137"/>
      <c r="G8" s="137"/>
      <c r="H8" s="137"/>
      <c r="I8" s="137"/>
      <c r="J8" s="137"/>
      <c r="K8" s="137"/>
      <c r="L8" s="137"/>
      <c r="M8" s="137"/>
      <c r="N8" s="137"/>
      <c r="O8" s="447"/>
    </row>
    <row r="9" spans="1:16" s="373" customFormat="1" ht="20.45" customHeight="1">
      <c r="B9" s="3601" t="s">
        <v>1387</v>
      </c>
      <c r="C9" s="3601"/>
      <c r="D9" s="3601"/>
      <c r="E9" s="137" t="s">
        <v>370</v>
      </c>
      <c r="F9" s="137"/>
      <c r="G9" s="137"/>
      <c r="H9" s="137"/>
      <c r="I9" s="137"/>
      <c r="J9" s="137"/>
      <c r="K9" s="137"/>
      <c r="L9" s="137"/>
      <c r="M9" s="137"/>
      <c r="N9" s="137"/>
      <c r="O9" s="447"/>
    </row>
    <row r="10" spans="1:16" s="373" customFormat="1" ht="17.45" customHeight="1">
      <c r="B10" s="137"/>
      <c r="C10" s="137"/>
      <c r="D10" s="137"/>
      <c r="E10" s="137"/>
      <c r="F10" s="137"/>
      <c r="G10" s="137"/>
      <c r="H10" s="137"/>
      <c r="I10" s="137"/>
      <c r="J10" s="1859"/>
      <c r="K10" s="1859"/>
      <c r="L10" s="1859"/>
      <c r="M10" s="1859"/>
      <c r="N10" s="137"/>
      <c r="O10" s="447"/>
    </row>
    <row r="11" spans="1:16" s="373" customFormat="1" ht="17.45" customHeight="1">
      <c r="B11" s="137"/>
      <c r="C11" s="137"/>
      <c r="D11" s="137"/>
      <c r="E11" s="137"/>
      <c r="F11" s="137"/>
      <c r="G11" s="137"/>
      <c r="H11" s="137" t="s">
        <v>529</v>
      </c>
      <c r="I11" s="3732" t="s">
        <v>417</v>
      </c>
      <c r="J11" s="3732"/>
      <c r="K11" s="3733">
        <f>入力シート!$D$22</f>
        <v>0</v>
      </c>
      <c r="L11" s="3733"/>
      <c r="M11" s="3733"/>
      <c r="N11" s="128"/>
      <c r="P11" s="447"/>
    </row>
    <row r="12" spans="1:16" s="373" customFormat="1" ht="17.45" customHeight="1">
      <c r="B12" s="137"/>
      <c r="C12" s="137"/>
      <c r="D12" s="137"/>
      <c r="E12" s="137"/>
      <c r="F12" s="137"/>
      <c r="G12" s="137"/>
      <c r="H12" s="137"/>
      <c r="I12" s="3732" t="s">
        <v>418</v>
      </c>
      <c r="J12" s="3732"/>
      <c r="K12" s="3733">
        <f>入力シート!$D$23</f>
        <v>0</v>
      </c>
      <c r="L12" s="3733"/>
      <c r="M12" s="3733"/>
      <c r="N12" s="128"/>
      <c r="P12" s="447"/>
    </row>
    <row r="13" spans="1:16" s="373" customFormat="1" ht="18.600000000000001" customHeight="1">
      <c r="B13" s="137"/>
      <c r="C13" s="137"/>
      <c r="D13" s="137"/>
      <c r="E13" s="137"/>
      <c r="F13" s="137"/>
      <c r="G13" s="137"/>
      <c r="H13" s="137"/>
      <c r="I13" s="3732" t="s">
        <v>419</v>
      </c>
      <c r="J13" s="3732"/>
      <c r="K13" s="3745">
        <f>入力シート!$D$25</f>
        <v>0</v>
      </c>
      <c r="L13" s="3745"/>
      <c r="M13" s="137" t="s">
        <v>98</v>
      </c>
      <c r="N13" s="128"/>
      <c r="P13" s="447"/>
    </row>
    <row r="14" spans="1:16" s="373" customFormat="1" ht="18" customHeight="1">
      <c r="B14" s="137"/>
      <c r="C14" s="137"/>
      <c r="D14" s="137"/>
      <c r="E14" s="137"/>
      <c r="F14" s="137"/>
      <c r="G14" s="137"/>
      <c r="H14" s="137"/>
      <c r="I14" s="137"/>
      <c r="J14" s="137"/>
      <c r="K14" s="137"/>
      <c r="L14" s="137"/>
      <c r="M14" s="137"/>
      <c r="N14" s="137"/>
      <c r="O14" s="447"/>
    </row>
    <row r="15" spans="1:16" s="373" customFormat="1" ht="16.149999999999999" customHeight="1">
      <c r="B15" s="137"/>
      <c r="C15" s="137"/>
      <c r="D15" s="137"/>
      <c r="E15" s="137"/>
      <c r="F15" s="137"/>
      <c r="G15" s="137"/>
      <c r="H15" s="137"/>
      <c r="I15" s="137"/>
      <c r="J15" s="137"/>
      <c r="K15" s="137"/>
      <c r="L15" s="137"/>
      <c r="M15" s="137"/>
      <c r="N15" s="137"/>
      <c r="O15" s="447"/>
    </row>
    <row r="16" spans="1:16" ht="17.100000000000001" customHeight="1">
      <c r="B16" s="779"/>
      <c r="C16" s="1460"/>
      <c r="D16" s="1460"/>
      <c r="E16" s="1460"/>
      <c r="F16" s="1460"/>
      <c r="G16" s="1460"/>
      <c r="H16" s="1460"/>
      <c r="I16" s="1460"/>
      <c r="J16" s="1460"/>
      <c r="K16" s="1460"/>
      <c r="L16" s="1460"/>
      <c r="M16" s="1460"/>
      <c r="N16" s="779"/>
      <c r="O16" s="375"/>
    </row>
    <row r="17" spans="2:18" ht="17.100000000000001" customHeight="1">
      <c r="B17" s="779"/>
      <c r="C17" s="3805"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805"/>
      <c r="E17" s="3805"/>
      <c r="F17" s="3805"/>
      <c r="G17" s="3805"/>
      <c r="H17" s="3805"/>
      <c r="I17" s="3805"/>
      <c r="J17" s="3805"/>
      <c r="K17" s="3805"/>
      <c r="L17" s="3805"/>
      <c r="M17" s="3805"/>
      <c r="N17" s="779"/>
      <c r="O17" s="375"/>
    </row>
    <row r="18" spans="2:18" ht="17.100000000000001" customHeight="1">
      <c r="B18" s="779"/>
      <c r="C18" s="3805"/>
      <c r="D18" s="3805"/>
      <c r="E18" s="3805"/>
      <c r="F18" s="3805"/>
      <c r="G18" s="3805"/>
      <c r="H18" s="3805"/>
      <c r="I18" s="3805"/>
      <c r="J18" s="3805"/>
      <c r="K18" s="3805"/>
      <c r="L18" s="3805"/>
      <c r="M18" s="3805"/>
      <c r="N18" s="779"/>
      <c r="O18" s="375"/>
    </row>
    <row r="19" spans="2:18" ht="17.100000000000001" customHeight="1">
      <c r="B19" s="779"/>
      <c r="C19" s="1460"/>
      <c r="D19" s="1460"/>
      <c r="E19" s="1460"/>
      <c r="F19" s="1460"/>
      <c r="G19" s="1460"/>
      <c r="H19" s="1460"/>
      <c r="I19" s="1460"/>
      <c r="J19" s="1460"/>
      <c r="K19" s="1460"/>
      <c r="L19" s="1460"/>
      <c r="M19" s="1460"/>
      <c r="N19" s="779"/>
      <c r="O19" s="375"/>
    </row>
    <row r="20" spans="2:18" ht="17.100000000000001" customHeight="1">
      <c r="B20" s="779"/>
      <c r="C20" s="1460"/>
      <c r="D20" s="1460"/>
      <c r="E20" s="1460"/>
      <c r="F20" s="1460"/>
      <c r="G20" s="1460"/>
      <c r="H20" s="1460"/>
      <c r="I20" s="1460"/>
      <c r="J20" s="1460"/>
      <c r="K20" s="1460"/>
      <c r="L20" s="1460"/>
      <c r="M20" s="1460"/>
      <c r="N20" s="779"/>
      <c r="O20" s="375"/>
    </row>
    <row r="21" spans="2:18" ht="14.25" customHeight="1">
      <c r="B21" s="166"/>
      <c r="C21" s="193" t="s">
        <v>401</v>
      </c>
      <c r="D21" s="166" t="s">
        <v>402</v>
      </c>
      <c r="E21" s="1460" t="str">
        <f>"  "&amp;入力シート!$D$5&amp;" "&amp;入力シート!$D$8&amp;" "&amp;入力シート!$D$7&amp;" "&amp;入力シート!$D$4&amp;入力シート!$E$4&amp;入力シート!$G$4&amp;入力シート!$I$4&amp;入力シート!$K$4&amp;入力シート!$O$4&amp;"　"&amp;入力シート!D6</f>
        <v xml:space="preserve">     平成年度起工第号　</v>
      </c>
      <c r="F21" s="1460"/>
      <c r="G21" s="1460"/>
      <c r="H21" s="1460"/>
      <c r="I21" s="1460"/>
      <c r="J21" s="1460"/>
      <c r="K21" s="1460"/>
      <c r="L21" s="1460"/>
      <c r="M21" s="1460"/>
      <c r="N21" s="779"/>
    </row>
    <row r="22" spans="2:18" ht="17.100000000000001" customHeight="1">
      <c r="B22" s="166"/>
      <c r="C22" s="193" t="s">
        <v>403</v>
      </c>
      <c r="D22" s="166" t="s">
        <v>404</v>
      </c>
      <c r="E22" s="1460" t="str">
        <f>"  "&amp;+入力シート!D6</f>
        <v xml:space="preserve">  </v>
      </c>
      <c r="F22" s="1460"/>
      <c r="G22" s="1460"/>
      <c r="H22" s="1460"/>
      <c r="I22" s="1460"/>
      <c r="J22" s="1460"/>
      <c r="K22" s="1460"/>
      <c r="L22" s="1460"/>
      <c r="M22" s="1460"/>
      <c r="N22" s="779"/>
    </row>
    <row r="23" spans="2:18" ht="17.100000000000001" customHeight="1">
      <c r="B23" s="166"/>
      <c r="C23" s="193" t="s">
        <v>405</v>
      </c>
      <c r="D23" s="166" t="s">
        <v>406</v>
      </c>
      <c r="E23" s="1460" t="str">
        <f>"  "&amp;+入力シート!D9</f>
        <v xml:space="preserve">  </v>
      </c>
      <c r="F23" s="1460"/>
      <c r="G23" s="1460"/>
      <c r="H23" s="1460"/>
      <c r="I23" s="1460"/>
      <c r="J23" s="1460"/>
      <c r="K23" s="1460"/>
      <c r="L23" s="1460"/>
      <c r="M23" s="1460"/>
      <c r="N23" s="779"/>
    </row>
    <row r="24" spans="2:18" ht="17.100000000000001" customHeight="1">
      <c r="B24" s="166"/>
      <c r="C24" s="193" t="s">
        <v>407</v>
      </c>
      <c r="D24" s="166" t="s">
        <v>408</v>
      </c>
      <c r="E24" s="3" t="s">
        <v>244</v>
      </c>
      <c r="F24" s="3803">
        <f>入力シート!D13</f>
        <v>0</v>
      </c>
      <c r="G24" s="3803"/>
      <c r="H24" s="3803"/>
      <c r="I24" s="1460" t="s">
        <v>243</v>
      </c>
      <c r="J24" s="1460"/>
      <c r="K24" s="1460"/>
      <c r="L24" s="1460"/>
      <c r="M24" s="1460"/>
      <c r="N24" s="779"/>
    </row>
    <row r="25" spans="2:18" ht="17.100000000000001" customHeight="1">
      <c r="B25" s="166"/>
      <c r="C25" s="3804" t="s">
        <v>409</v>
      </c>
      <c r="D25" s="1460" t="s">
        <v>410</v>
      </c>
      <c r="E25" s="779" t="s">
        <v>246</v>
      </c>
      <c r="F25" s="3802">
        <f>入力シート!D16</f>
        <v>0</v>
      </c>
      <c r="G25" s="3802"/>
      <c r="H25" s="3802"/>
      <c r="I25" s="166"/>
      <c r="J25" s="166"/>
      <c r="K25" s="166"/>
      <c r="L25" s="166"/>
      <c r="M25" s="166"/>
      <c r="N25" s="779"/>
      <c r="R25" s="421">
        <f>入力シート!$D$17</f>
        <v>0</v>
      </c>
    </row>
    <row r="26" spans="2:18" ht="17.100000000000001" customHeight="1">
      <c r="B26" s="166"/>
      <c r="C26" s="3804"/>
      <c r="D26" s="1460"/>
      <c r="E26" s="408" t="s">
        <v>247</v>
      </c>
      <c r="F26" s="3802"/>
      <c r="G26" s="3802"/>
      <c r="H26" s="3802"/>
      <c r="I26" s="166"/>
      <c r="J26" s="166"/>
      <c r="K26" s="166"/>
      <c r="L26" s="166"/>
      <c r="M26" s="166"/>
      <c r="N26" s="779"/>
      <c r="R26" s="421">
        <f>入力シート!$D$19</f>
        <v>0</v>
      </c>
    </row>
    <row r="27" spans="2:18" ht="17.100000000000001" customHeight="1">
      <c r="B27" s="779"/>
      <c r="C27" s="1460"/>
      <c r="D27" s="1460"/>
      <c r="E27" s="1460"/>
      <c r="F27" s="1460"/>
      <c r="G27" s="1460"/>
      <c r="H27" s="1460"/>
      <c r="I27" s="1460"/>
      <c r="J27" s="1460"/>
      <c r="K27" s="1460"/>
      <c r="L27" s="1460"/>
      <c r="M27" s="1460"/>
      <c r="N27" s="779"/>
      <c r="O27" s="375"/>
      <c r="R27" s="421">
        <f>入力シート!$D$19</f>
        <v>0</v>
      </c>
    </row>
    <row r="28" spans="2:18" ht="17.100000000000001" customHeight="1">
      <c r="B28" s="779"/>
      <c r="C28" s="3801" t="s">
        <v>514</v>
      </c>
      <c r="D28" s="3801"/>
      <c r="E28" s="3801"/>
      <c r="F28" s="3801"/>
      <c r="G28" s="3801"/>
      <c r="H28" s="3801"/>
      <c r="I28" s="3801"/>
      <c r="J28" s="3801"/>
      <c r="K28" s="3801"/>
      <c r="L28" s="3801"/>
      <c r="M28" s="3801"/>
      <c r="N28" s="779"/>
      <c r="O28" s="375"/>
    </row>
    <row r="29" spans="2:18" ht="17.100000000000001" customHeight="1">
      <c r="B29" s="779"/>
      <c r="C29" s="1460"/>
      <c r="D29" s="1460"/>
      <c r="E29" s="1460"/>
      <c r="F29" s="1460"/>
      <c r="G29" s="1460"/>
      <c r="H29" s="1460"/>
      <c r="I29" s="1460"/>
      <c r="J29" s="1460"/>
      <c r="K29" s="1460"/>
      <c r="L29" s="1460"/>
      <c r="M29" s="1460"/>
      <c r="N29" s="779"/>
      <c r="O29" s="375"/>
    </row>
    <row r="30" spans="2:18" s="375" customFormat="1" ht="20.100000000000001" customHeight="1">
      <c r="B30" s="779"/>
      <c r="C30" s="2111" t="s">
        <v>411</v>
      </c>
      <c r="D30" s="2111"/>
      <c r="E30" s="3798" t="s">
        <v>412</v>
      </c>
      <c r="F30" s="3795"/>
      <c r="G30" s="3799"/>
      <c r="H30" s="3800"/>
      <c r="I30" s="629" t="s">
        <v>413</v>
      </c>
      <c r="J30" s="2111" t="s">
        <v>147</v>
      </c>
      <c r="K30" s="2111"/>
      <c r="L30" s="2111" t="s">
        <v>414</v>
      </c>
      <c r="M30" s="2111"/>
      <c r="N30" s="779"/>
    </row>
    <row r="31" spans="2:18" ht="20.100000000000001" customHeight="1">
      <c r="B31" s="166"/>
      <c r="C31" s="2111"/>
      <c r="D31" s="2111"/>
      <c r="E31" s="3798"/>
      <c r="F31" s="3795"/>
      <c r="G31" s="3795"/>
      <c r="H31" s="3796"/>
      <c r="I31" s="191"/>
      <c r="J31" s="3797"/>
      <c r="K31" s="3797"/>
      <c r="L31" s="2111"/>
      <c r="M31" s="2111"/>
      <c r="N31" s="779"/>
    </row>
    <row r="32" spans="2:18" ht="20.100000000000001" customHeight="1">
      <c r="B32" s="166"/>
      <c r="C32" s="2111"/>
      <c r="D32" s="2111"/>
      <c r="E32" s="3798"/>
      <c r="F32" s="3795"/>
      <c r="G32" s="3795"/>
      <c r="H32" s="3796"/>
      <c r="I32" s="191"/>
      <c r="J32" s="3797"/>
      <c r="K32" s="3797"/>
      <c r="L32" s="2111"/>
      <c r="M32" s="2111"/>
      <c r="N32" s="779"/>
    </row>
    <row r="33" spans="2:14" ht="20.100000000000001" customHeight="1">
      <c r="B33" s="166"/>
      <c r="C33" s="2111"/>
      <c r="D33" s="2111"/>
      <c r="E33" s="3798"/>
      <c r="F33" s="3795"/>
      <c r="G33" s="3795"/>
      <c r="H33" s="3796"/>
      <c r="I33" s="191"/>
      <c r="J33" s="3797"/>
      <c r="K33" s="3797"/>
      <c r="L33" s="2111"/>
      <c r="M33" s="2111"/>
      <c r="N33" s="779"/>
    </row>
    <row r="34" spans="2:14" ht="20.100000000000001" customHeight="1">
      <c r="B34" s="166"/>
      <c r="C34" s="2111"/>
      <c r="D34" s="2111"/>
      <c r="E34" s="3798"/>
      <c r="F34" s="3795"/>
      <c r="G34" s="3795"/>
      <c r="H34" s="3796"/>
      <c r="I34" s="191"/>
      <c r="J34" s="3797"/>
      <c r="K34" s="3797"/>
      <c r="L34" s="2111"/>
      <c r="M34" s="2111"/>
      <c r="N34" s="779"/>
    </row>
    <row r="35" spans="2:14" ht="20.100000000000001" customHeight="1">
      <c r="B35" s="166"/>
      <c r="C35" s="2111"/>
      <c r="D35" s="2111"/>
      <c r="E35" s="3798"/>
      <c r="F35" s="3795"/>
      <c r="G35" s="3795"/>
      <c r="H35" s="3796"/>
      <c r="I35" s="191"/>
      <c r="J35" s="3797"/>
      <c r="K35" s="3797"/>
      <c r="L35" s="2111"/>
      <c r="M35" s="2111"/>
      <c r="N35" s="779"/>
    </row>
    <row r="36" spans="2:14" ht="20.100000000000001" customHeight="1">
      <c r="B36" s="166"/>
      <c r="C36" s="2111"/>
      <c r="D36" s="2111"/>
      <c r="E36" s="3798"/>
      <c r="F36" s="3795"/>
      <c r="G36" s="3795"/>
      <c r="H36" s="3796"/>
      <c r="I36" s="191"/>
      <c r="J36" s="3797"/>
      <c r="K36" s="3797"/>
      <c r="L36" s="2111"/>
      <c r="M36" s="2111"/>
      <c r="N36" s="779"/>
    </row>
    <row r="37" spans="2:14" ht="20.100000000000001" customHeight="1">
      <c r="B37" s="166"/>
      <c r="C37" s="2111"/>
      <c r="D37" s="2111"/>
      <c r="E37" s="3798"/>
      <c r="F37" s="3795"/>
      <c r="G37" s="3795"/>
      <c r="H37" s="3796"/>
      <c r="I37" s="191"/>
      <c r="J37" s="3797"/>
      <c r="K37" s="3797"/>
      <c r="L37" s="2111"/>
      <c r="M37" s="2111"/>
      <c r="N37" s="779"/>
    </row>
    <row r="38" spans="2:14" ht="20.100000000000001" customHeight="1">
      <c r="B38" s="166"/>
      <c r="C38" s="2111"/>
      <c r="D38" s="2111"/>
      <c r="E38" s="3798"/>
      <c r="F38" s="3795"/>
      <c r="G38" s="3795"/>
      <c r="H38" s="3796"/>
      <c r="I38" s="191"/>
      <c r="J38" s="3797"/>
      <c r="K38" s="3797"/>
      <c r="L38" s="2111"/>
      <c r="M38" s="2111"/>
      <c r="N38" s="779"/>
    </row>
    <row r="39" spans="2:14" ht="20.100000000000001" customHeight="1">
      <c r="B39" s="166"/>
      <c r="C39" s="2111"/>
      <c r="D39" s="2111"/>
      <c r="E39" s="3798"/>
      <c r="F39" s="3795"/>
      <c r="G39" s="3795"/>
      <c r="H39" s="3796"/>
      <c r="I39" s="191"/>
      <c r="J39" s="3797"/>
      <c r="K39" s="3797"/>
      <c r="L39" s="2111"/>
      <c r="M39" s="2111"/>
      <c r="N39" s="779"/>
    </row>
    <row r="40" spans="2:14" ht="20.100000000000001" customHeight="1">
      <c r="B40" s="166"/>
      <c r="C40" s="2111"/>
      <c r="D40" s="2111"/>
      <c r="E40" s="3798"/>
      <c r="F40" s="3795"/>
      <c r="G40" s="3795"/>
      <c r="H40" s="3796"/>
      <c r="I40" s="191"/>
      <c r="J40" s="3797"/>
      <c r="K40" s="3797"/>
      <c r="L40" s="2111"/>
      <c r="M40" s="2111"/>
      <c r="N40" s="779"/>
    </row>
    <row r="41" spans="2:14" ht="20.100000000000001" customHeight="1">
      <c r="B41" s="166"/>
      <c r="C41" s="2111"/>
      <c r="D41" s="2111"/>
      <c r="E41" s="3798"/>
      <c r="F41" s="3795"/>
      <c r="G41" s="3795"/>
      <c r="H41" s="3796"/>
      <c r="I41" s="191"/>
      <c r="J41" s="3797"/>
      <c r="K41" s="3797"/>
      <c r="L41" s="2111"/>
      <c r="M41" s="2111"/>
      <c r="N41" s="779"/>
    </row>
    <row r="42" spans="2:14" ht="20.100000000000001" customHeight="1">
      <c r="B42" s="166"/>
      <c r="C42" s="2111"/>
      <c r="D42" s="2111"/>
      <c r="E42" s="3798"/>
      <c r="F42" s="3795"/>
      <c r="G42" s="3795"/>
      <c r="H42" s="3796"/>
      <c r="I42" s="191"/>
      <c r="J42" s="3797"/>
      <c r="K42" s="3797"/>
      <c r="L42" s="2111"/>
      <c r="M42" s="2111"/>
      <c r="N42" s="779"/>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sqref="A1:A3"/>
    </sheetView>
  </sheetViews>
  <sheetFormatPr defaultColWidth="8.875" defaultRowHeight="14.25"/>
  <cols>
    <col min="1" max="1" width="10.75" style="634" bestFit="1" customWidth="1"/>
    <col min="2" max="2" width="2" style="635" customWidth="1"/>
    <col min="3" max="3" width="13.5" style="635" customWidth="1"/>
    <col min="4" max="4" width="6.625" style="635" customWidth="1"/>
    <col min="5" max="5" width="9.75" style="635" customWidth="1"/>
    <col min="6" max="6" width="5" style="635" customWidth="1"/>
    <col min="7" max="7" width="30.625" style="635" customWidth="1"/>
    <col min="8" max="8" width="2.125" style="635" customWidth="1"/>
    <col min="9" max="9" width="1.25" style="635" customWidth="1"/>
    <col min="10" max="10" width="1.5" style="635" customWidth="1"/>
    <col min="11" max="16384" width="8.875" style="635"/>
  </cols>
  <sheetData>
    <row r="1" spans="1:10" ht="18.600000000000001" customHeight="1">
      <c r="A1" s="1506" t="s">
        <v>1192</v>
      </c>
      <c r="B1" s="636"/>
      <c r="C1" s="781" t="s">
        <v>579</v>
      </c>
      <c r="D1" s="636"/>
      <c r="E1" s="636"/>
      <c r="F1" s="636"/>
      <c r="G1" s="636"/>
      <c r="H1" s="636"/>
      <c r="I1" s="636"/>
      <c r="J1" s="636"/>
    </row>
    <row r="2" spans="1:10" s="780" customFormat="1" ht="13.9" customHeight="1">
      <c r="A2" s="1506"/>
      <c r="B2" s="331"/>
      <c r="C2" s="331"/>
      <c r="D2" s="331"/>
      <c r="E2" s="331"/>
      <c r="F2" s="331"/>
      <c r="G2" s="331"/>
      <c r="H2" s="332" t="s">
        <v>105</v>
      </c>
      <c r="I2" s="331"/>
      <c r="J2" s="331"/>
    </row>
    <row r="3" spans="1:10" s="780" customFormat="1" ht="13.9" customHeight="1">
      <c r="A3" s="1506"/>
      <c r="B3" s="331"/>
      <c r="C3" s="331"/>
      <c r="D3" s="331"/>
      <c r="E3" s="331"/>
      <c r="F3" s="331"/>
      <c r="G3" s="331"/>
      <c r="H3" s="331"/>
      <c r="I3" s="331"/>
      <c r="J3" s="331"/>
    </row>
    <row r="4" spans="1:10" s="780" customFormat="1" ht="13.9" customHeight="1">
      <c r="A4" s="634"/>
      <c r="B4" s="331"/>
      <c r="C4" s="331"/>
      <c r="D4" s="331"/>
      <c r="E4" s="331"/>
      <c r="F4" s="331"/>
      <c r="G4" s="331"/>
      <c r="H4" s="331"/>
      <c r="I4" s="331"/>
      <c r="J4" s="331"/>
    </row>
    <row r="5" spans="1:10" s="780" customFormat="1" ht="13.9" customHeight="1">
      <c r="A5" s="634"/>
      <c r="B5" s="331"/>
      <c r="C5" s="331" t="str">
        <f>"福 岡 県 "&amp;入力シート!C3&amp;"長 殿"</f>
        <v>福 岡 県 長 殿</v>
      </c>
      <c r="D5" s="331"/>
      <c r="E5" s="331"/>
      <c r="F5" s="331"/>
      <c r="G5" s="331"/>
      <c r="H5" s="331"/>
      <c r="I5" s="331"/>
      <c r="J5" s="331"/>
    </row>
    <row r="6" spans="1:10" s="780" customFormat="1" ht="13.9" customHeight="1">
      <c r="A6" s="634"/>
      <c r="B6" s="331"/>
      <c r="C6" s="331"/>
      <c r="D6" s="331"/>
      <c r="E6" s="331"/>
      <c r="F6" s="331"/>
      <c r="G6" s="331"/>
      <c r="H6" s="331"/>
      <c r="I6" s="331"/>
      <c r="J6" s="331"/>
    </row>
    <row r="7" spans="1:10" s="780" customFormat="1" ht="13.9" customHeight="1">
      <c r="A7" s="634"/>
      <c r="B7" s="331"/>
      <c r="C7" s="331"/>
      <c r="D7" s="331"/>
      <c r="E7" s="331"/>
      <c r="F7" s="332" t="s">
        <v>591</v>
      </c>
      <c r="G7" s="331"/>
      <c r="H7" s="331"/>
      <c r="I7" s="331"/>
      <c r="J7" s="331"/>
    </row>
    <row r="8" spans="1:10" s="780" customFormat="1" ht="13.9" customHeight="1">
      <c r="A8" s="634"/>
      <c r="B8" s="331"/>
      <c r="C8" s="331"/>
      <c r="D8" s="331"/>
      <c r="E8" s="331"/>
      <c r="F8" s="331" t="s">
        <v>592</v>
      </c>
      <c r="G8" s="333" t="str">
        <f>" " &amp; 入力シート!D22</f>
        <v xml:space="preserve"> </v>
      </c>
      <c r="H8" s="331"/>
      <c r="I8" s="331"/>
      <c r="J8" s="331"/>
    </row>
    <row r="9" spans="1:10" s="780" customFormat="1" ht="13.9" customHeight="1">
      <c r="A9" s="634"/>
      <c r="B9" s="331"/>
      <c r="C9" s="331"/>
      <c r="D9" s="331"/>
      <c r="E9" s="331"/>
      <c r="F9" s="331" t="s">
        <v>593</v>
      </c>
      <c r="G9" s="331" t="str">
        <f>" " &amp; 入力シート!D23</f>
        <v xml:space="preserve"> </v>
      </c>
      <c r="H9" s="331"/>
      <c r="I9" s="331"/>
      <c r="J9" s="331"/>
    </row>
    <row r="10" spans="1:10" s="780" customFormat="1" ht="13.9" customHeight="1">
      <c r="A10" s="634"/>
      <c r="B10" s="331"/>
      <c r="C10" s="331"/>
      <c r="D10" s="331"/>
      <c r="E10" s="331"/>
      <c r="F10" s="331"/>
      <c r="G10" s="331" t="str">
        <f>"     " &amp; 入力シート!D24</f>
        <v xml:space="preserve">     </v>
      </c>
      <c r="H10" s="331" t="s">
        <v>98</v>
      </c>
      <c r="I10" s="331"/>
      <c r="J10" s="331"/>
    </row>
    <row r="11" spans="1:10" s="780" customFormat="1" ht="13.9" customHeight="1">
      <c r="A11" s="634"/>
      <c r="B11" s="331"/>
      <c r="C11" s="331"/>
      <c r="D11" s="331"/>
      <c r="E11" s="331"/>
      <c r="F11" s="331"/>
      <c r="G11" s="331"/>
      <c r="H11" s="331"/>
      <c r="I11" s="331"/>
      <c r="J11" s="331"/>
    </row>
    <row r="12" spans="1:10" s="780" customFormat="1" ht="13.9" customHeight="1">
      <c r="A12" s="634"/>
      <c r="B12" s="331"/>
      <c r="C12" s="331"/>
      <c r="D12" s="331"/>
      <c r="E12" s="331"/>
      <c r="F12" s="331"/>
      <c r="G12" s="331"/>
      <c r="H12" s="331"/>
      <c r="I12" s="331"/>
      <c r="J12" s="331"/>
    </row>
    <row r="13" spans="1:10" s="780" customFormat="1" ht="29.45" customHeight="1">
      <c r="A13" s="634"/>
      <c r="B13" s="331"/>
      <c r="C13" s="3807" t="s">
        <v>576</v>
      </c>
      <c r="D13" s="3807"/>
      <c r="E13" s="3807"/>
      <c r="F13" s="3807"/>
      <c r="G13" s="3807"/>
      <c r="H13" s="3807"/>
      <c r="I13" s="331"/>
      <c r="J13" s="331"/>
    </row>
    <row r="14" spans="1:10" s="780" customFormat="1" ht="24" customHeight="1">
      <c r="A14" s="634"/>
      <c r="B14" s="331"/>
      <c r="C14" s="331"/>
      <c r="D14" s="331"/>
      <c r="E14" s="331"/>
      <c r="F14" s="331"/>
      <c r="G14" s="331"/>
      <c r="H14" s="331"/>
      <c r="I14" s="331"/>
      <c r="J14" s="331"/>
    </row>
    <row r="15" spans="1:10" s="780" customFormat="1" ht="25.15" customHeight="1">
      <c r="A15" s="634"/>
      <c r="B15" s="331"/>
      <c r="C15" s="3808" t="s">
        <v>1388</v>
      </c>
      <c r="D15" s="3808"/>
      <c r="E15" s="3808"/>
      <c r="F15" s="3808"/>
      <c r="G15" s="3808"/>
      <c r="H15" s="3808"/>
      <c r="I15" s="3808"/>
      <c r="J15" s="331"/>
    </row>
    <row r="16" spans="1:10" s="780" customFormat="1" ht="16.899999999999999" customHeight="1">
      <c r="A16" s="634"/>
      <c r="B16" s="331"/>
      <c r="C16" s="331"/>
      <c r="D16" s="331"/>
      <c r="E16" s="331"/>
      <c r="F16" s="331"/>
      <c r="G16" s="331"/>
      <c r="H16" s="331"/>
      <c r="I16" s="331"/>
      <c r="J16" s="331"/>
    </row>
    <row r="17" spans="1:10" s="780" customFormat="1" ht="10.9" customHeight="1">
      <c r="A17" s="634"/>
      <c r="B17" s="331"/>
      <c r="C17" s="331"/>
      <c r="D17" s="331"/>
      <c r="E17" s="331"/>
      <c r="F17" s="331" t="s">
        <v>514</v>
      </c>
      <c r="G17" s="331"/>
      <c r="H17" s="331"/>
      <c r="I17" s="331"/>
      <c r="J17" s="331"/>
    </row>
    <row r="18" spans="1:10" s="780" customFormat="1">
      <c r="A18" s="634"/>
      <c r="B18" s="331"/>
      <c r="C18" s="331"/>
      <c r="D18" s="331"/>
      <c r="E18" s="331"/>
      <c r="F18" s="331"/>
      <c r="G18" s="331"/>
      <c r="H18" s="331"/>
      <c r="I18" s="331"/>
      <c r="J18" s="331"/>
    </row>
    <row r="19" spans="1:10" s="780" customFormat="1" ht="18" customHeight="1">
      <c r="A19" s="634"/>
      <c r="B19" s="782" t="s">
        <v>580</v>
      </c>
      <c r="C19" s="334" t="s">
        <v>581</v>
      </c>
      <c r="D19" s="3809" t="str">
        <f>" "&amp;入力シート!$D$5&amp;" "&amp;入力シート!$D$8&amp;"　"&amp;入力シート!$D$7&amp;"　"&amp;入力シート!$D$4&amp;入力シート!$E$4&amp;入力シート!$G$4&amp;入力シート!$I$4&amp;入力シート!$K$4&amp;入力シート!$O$4</f>
        <v xml:space="preserve">  　　平成年度起工第号</v>
      </c>
      <c r="E19" s="3809"/>
      <c r="F19" s="3809"/>
      <c r="G19" s="3809"/>
      <c r="H19" s="3809"/>
      <c r="I19" s="3809"/>
      <c r="J19" s="331"/>
    </row>
    <row r="20" spans="1:10" s="780" customFormat="1">
      <c r="A20" s="634"/>
      <c r="B20" s="331"/>
      <c r="C20" s="331"/>
      <c r="D20" s="335"/>
      <c r="E20" s="335"/>
      <c r="F20" s="335"/>
      <c r="G20" s="335"/>
      <c r="H20" s="335"/>
      <c r="I20" s="335"/>
      <c r="J20" s="331"/>
    </row>
    <row r="21" spans="1:10" s="780" customFormat="1" ht="16.149999999999999" customHeight="1">
      <c r="A21" s="634"/>
      <c r="B21" s="782" t="s">
        <v>583</v>
      </c>
      <c r="C21" s="334" t="s">
        <v>582</v>
      </c>
      <c r="D21" s="3809" t="str">
        <f>" " &amp; 入力シート!D6</f>
        <v xml:space="preserve"> </v>
      </c>
      <c r="E21" s="3809"/>
      <c r="F21" s="3809"/>
      <c r="G21" s="3809"/>
      <c r="H21" s="3809"/>
      <c r="I21" s="3809"/>
      <c r="J21" s="331"/>
    </row>
    <row r="22" spans="1:10" s="780" customFormat="1">
      <c r="A22" s="634"/>
      <c r="B22" s="331"/>
      <c r="C22" s="331"/>
      <c r="D22" s="331"/>
      <c r="E22" s="331"/>
      <c r="F22" s="331"/>
      <c r="G22" s="331"/>
      <c r="H22" s="331"/>
      <c r="I22" s="331"/>
      <c r="J22" s="331"/>
    </row>
    <row r="23" spans="1:10" s="780" customFormat="1" ht="18" customHeight="1">
      <c r="A23" s="634"/>
      <c r="B23" s="782" t="s">
        <v>585</v>
      </c>
      <c r="C23" s="334" t="s">
        <v>584</v>
      </c>
      <c r="D23" s="331"/>
      <c r="E23" s="331"/>
      <c r="F23" s="331"/>
      <c r="G23" s="331"/>
      <c r="H23" s="331"/>
      <c r="I23" s="331"/>
      <c r="J23" s="331"/>
    </row>
    <row r="24" spans="1:10" s="780" customFormat="1" ht="13.9" customHeight="1">
      <c r="A24" s="634"/>
      <c r="B24" s="331"/>
      <c r="C24" s="335" t="s">
        <v>589</v>
      </c>
      <c r="D24" s="3806"/>
      <c r="E24" s="3806"/>
      <c r="F24" s="3806"/>
      <c r="G24" s="3806"/>
      <c r="H24" s="3806"/>
      <c r="I24" s="3806"/>
      <c r="J24" s="331"/>
    </row>
    <row r="25" spans="1:10" s="780" customFormat="1" ht="13.9" customHeight="1">
      <c r="A25" s="634"/>
      <c r="B25" s="331"/>
      <c r="C25" s="335" t="s">
        <v>588</v>
      </c>
      <c r="D25" s="3806"/>
      <c r="E25" s="3806"/>
      <c r="F25" s="3806"/>
      <c r="G25" s="3806"/>
      <c r="H25" s="3806"/>
      <c r="I25" s="3806"/>
      <c r="J25" s="331"/>
    </row>
    <row r="26" spans="1:10" s="780" customFormat="1" ht="13.9" customHeight="1">
      <c r="A26" s="634"/>
      <c r="B26" s="331"/>
      <c r="C26" s="335" t="s">
        <v>590</v>
      </c>
      <c r="D26" s="3806"/>
      <c r="E26" s="3806"/>
      <c r="F26" s="3806"/>
      <c r="G26" s="3806"/>
      <c r="H26" s="3806"/>
      <c r="I26" s="3806"/>
      <c r="J26" s="331"/>
    </row>
    <row r="27" spans="1:10" s="780" customFormat="1">
      <c r="A27" s="634"/>
      <c r="B27" s="331"/>
      <c r="C27" s="331"/>
      <c r="D27" s="331"/>
      <c r="E27" s="331"/>
      <c r="F27" s="331"/>
      <c r="G27" s="331"/>
      <c r="H27" s="331"/>
      <c r="I27" s="331"/>
      <c r="J27" s="331"/>
    </row>
    <row r="28" spans="1:10" s="780" customFormat="1" ht="17.45" customHeight="1">
      <c r="A28" s="634"/>
      <c r="B28" s="782" t="s">
        <v>587</v>
      </c>
      <c r="C28" s="334" t="s">
        <v>586</v>
      </c>
      <c r="D28" s="331"/>
      <c r="E28" s="331"/>
      <c r="F28" s="331"/>
      <c r="G28" s="331"/>
      <c r="H28" s="331"/>
      <c r="I28" s="331"/>
      <c r="J28" s="331"/>
    </row>
    <row r="29" spans="1:10" s="780" customFormat="1">
      <c r="A29" s="634"/>
      <c r="B29" s="331"/>
      <c r="C29" s="331"/>
      <c r="D29" s="331"/>
      <c r="E29" s="331"/>
      <c r="F29" s="331"/>
      <c r="G29" s="331"/>
      <c r="H29" s="331"/>
      <c r="I29" s="331"/>
      <c r="J29" s="331"/>
    </row>
    <row r="30" spans="1:10" s="780" customFormat="1" ht="17.45" customHeight="1">
      <c r="A30" s="634"/>
      <c r="B30" s="331"/>
      <c r="C30" s="3806" t="s">
        <v>577</v>
      </c>
      <c r="D30" s="3806"/>
      <c r="E30" s="3806"/>
      <c r="F30" s="3806"/>
      <c r="G30" s="3806"/>
      <c r="H30" s="3806"/>
      <c r="I30" s="3806"/>
      <c r="J30" s="331"/>
    </row>
    <row r="31" spans="1:10" s="780" customFormat="1">
      <c r="A31" s="634"/>
      <c r="B31" s="331"/>
      <c r="C31" s="331"/>
      <c r="D31" s="331"/>
      <c r="E31" s="331"/>
      <c r="F31" s="331"/>
      <c r="G31" s="331"/>
      <c r="H31" s="331"/>
      <c r="I31" s="331"/>
      <c r="J31" s="331"/>
    </row>
    <row r="32" spans="1:10" s="780" customFormat="1" ht="16.899999999999999" customHeight="1">
      <c r="A32" s="634"/>
      <c r="B32" s="331"/>
      <c r="C32" s="3806" t="s">
        <v>578</v>
      </c>
      <c r="D32" s="3806"/>
      <c r="E32" s="3806"/>
      <c r="F32" s="3806"/>
      <c r="G32" s="3806"/>
      <c r="H32" s="3806"/>
      <c r="I32" s="3806"/>
      <c r="J32" s="331"/>
    </row>
    <row r="33" spans="1:10" s="780" customFormat="1">
      <c r="A33" s="634"/>
      <c r="B33" s="331"/>
      <c r="C33" s="331"/>
      <c r="D33" s="331"/>
      <c r="E33" s="331"/>
      <c r="F33" s="331"/>
      <c r="G33" s="331"/>
      <c r="H33" s="331"/>
      <c r="I33" s="331"/>
      <c r="J33" s="331"/>
    </row>
    <row r="34" spans="1:10" s="780" customFormat="1">
      <c r="A34" s="634"/>
      <c r="B34" s="331"/>
      <c r="C34" s="331"/>
      <c r="D34" s="331"/>
      <c r="E34" s="331"/>
      <c r="F34" s="331"/>
      <c r="G34" s="331"/>
      <c r="H34" s="331"/>
      <c r="I34" s="331"/>
      <c r="J34" s="331"/>
    </row>
    <row r="35" spans="1:10" s="780" customFormat="1">
      <c r="A35" s="634"/>
      <c r="B35" s="331"/>
      <c r="C35" s="331"/>
      <c r="D35" s="331"/>
      <c r="E35" s="331"/>
      <c r="F35" s="331"/>
      <c r="G35" s="331"/>
      <c r="H35" s="331"/>
      <c r="I35" s="331"/>
      <c r="J35" s="331"/>
    </row>
    <row r="36" spans="1:10" s="780" customFormat="1">
      <c r="A36" s="634"/>
      <c r="B36" s="331"/>
      <c r="C36" s="331"/>
      <c r="D36" s="331"/>
      <c r="E36" s="331"/>
      <c r="F36" s="331"/>
      <c r="G36" s="331"/>
      <c r="H36" s="331"/>
      <c r="I36" s="331"/>
      <c r="J36" s="331"/>
    </row>
    <row r="37" spans="1:10" s="780" customFormat="1">
      <c r="A37" s="634"/>
      <c r="B37" s="331"/>
      <c r="C37" s="331"/>
      <c r="D37" s="331"/>
      <c r="E37" s="331"/>
      <c r="F37" s="331"/>
      <c r="G37" s="331"/>
      <c r="H37" s="331"/>
      <c r="I37" s="331"/>
      <c r="J37" s="331"/>
    </row>
    <row r="38" spans="1:10" s="780" customFormat="1">
      <c r="A38" s="634"/>
      <c r="B38" s="331"/>
      <c r="C38" s="331"/>
      <c r="D38" s="331"/>
      <c r="E38" s="331"/>
      <c r="F38" s="331"/>
      <c r="G38" s="331"/>
      <c r="H38" s="331"/>
      <c r="I38" s="331"/>
      <c r="J38" s="331"/>
    </row>
    <row r="39" spans="1:10" s="780" customFormat="1">
      <c r="A39" s="634"/>
      <c r="B39" s="331"/>
      <c r="C39" s="331"/>
      <c r="D39" s="331"/>
      <c r="E39" s="331"/>
      <c r="F39" s="331"/>
      <c r="G39" s="331"/>
      <c r="H39" s="331"/>
      <c r="I39" s="331"/>
      <c r="J39" s="331"/>
    </row>
    <row r="40" spans="1:10" s="780" customFormat="1">
      <c r="A40" s="634"/>
      <c r="B40" s="331"/>
      <c r="C40" s="331"/>
      <c r="D40" s="331"/>
      <c r="E40" s="331"/>
      <c r="F40" s="331"/>
      <c r="G40" s="331"/>
      <c r="H40" s="331"/>
      <c r="I40" s="331"/>
      <c r="J40" s="331"/>
    </row>
    <row r="41" spans="1:10" s="780" customFormat="1">
      <c r="A41" s="634"/>
    </row>
    <row r="42" spans="1:10" s="780" customFormat="1">
      <c r="A42" s="634"/>
    </row>
    <row r="43" spans="1:10" s="780" customFormat="1">
      <c r="A43" s="634"/>
    </row>
    <row r="44" spans="1:10" s="780" customFormat="1">
      <c r="A44" s="634"/>
    </row>
    <row r="45" spans="1:10" s="780" customFormat="1">
      <c r="A45" s="634"/>
    </row>
    <row r="46" spans="1:10" s="780" customFormat="1">
      <c r="A46" s="634"/>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BV19" sqref="BV19"/>
    </sheetView>
  </sheetViews>
  <sheetFormatPr defaultRowHeight="11.25"/>
  <cols>
    <col min="1" max="1" width="11.25" style="683" customWidth="1"/>
    <col min="2" max="113" width="1.375" style="683" customWidth="1"/>
    <col min="114" max="144" width="1.875" style="683" customWidth="1"/>
    <col min="145" max="16384" width="9" style="683"/>
  </cols>
  <sheetData>
    <row r="1" spans="1:63" ht="29.25" customHeight="1" thickBot="1">
      <c r="A1" s="1506" t="s">
        <v>1192</v>
      </c>
      <c r="B1" s="690"/>
      <c r="C1" s="3884" t="s">
        <v>1013</v>
      </c>
      <c r="D1" s="3885"/>
      <c r="E1" s="3885"/>
      <c r="F1" s="3885"/>
      <c r="G1" s="3885"/>
      <c r="H1" s="3885"/>
      <c r="I1" s="3885"/>
      <c r="J1" s="3885"/>
      <c r="K1" s="3885"/>
      <c r="L1" s="3885"/>
      <c r="M1" s="3885"/>
      <c r="N1" s="3888" t="s">
        <v>1014</v>
      </c>
      <c r="O1" s="3888"/>
      <c r="P1" s="3888"/>
      <c r="Q1" s="3888"/>
      <c r="R1" s="3888"/>
      <c r="S1" s="3888"/>
      <c r="T1" s="3888"/>
      <c r="U1" s="3888"/>
      <c r="V1" s="3888"/>
      <c r="W1" s="3888"/>
      <c r="X1" s="3888"/>
      <c r="Y1" s="3888"/>
      <c r="Z1" s="3888"/>
      <c r="AA1" s="3888"/>
      <c r="AB1" s="3888"/>
      <c r="AC1" s="3888"/>
      <c r="AD1" s="3888"/>
      <c r="AE1" s="3888"/>
      <c r="AF1" s="3888"/>
      <c r="AG1" s="3888"/>
      <c r="AH1" s="3888"/>
      <c r="AI1" s="3888"/>
      <c r="AJ1" s="3888"/>
      <c r="AK1" s="3888"/>
      <c r="AL1" s="3888"/>
      <c r="AM1" s="3888"/>
      <c r="AN1" s="3888"/>
      <c r="AO1" s="3888"/>
      <c r="AP1" s="3888"/>
      <c r="AQ1" s="3888"/>
      <c r="AR1" s="3888"/>
      <c r="AS1" s="3888"/>
      <c r="AT1" s="3888"/>
      <c r="AU1" s="3888"/>
      <c r="AV1" s="3888"/>
      <c r="AW1" s="3888"/>
      <c r="AX1" s="3888"/>
      <c r="AY1" s="3888"/>
      <c r="AZ1" s="691"/>
      <c r="BA1" s="691"/>
      <c r="BB1" s="691"/>
      <c r="BC1" s="691"/>
      <c r="BD1" s="691"/>
      <c r="BE1" s="691"/>
      <c r="BF1" s="691"/>
      <c r="BG1" s="691"/>
      <c r="BH1" s="691"/>
      <c r="BI1" s="691"/>
      <c r="BJ1" s="691"/>
      <c r="BK1" s="691"/>
    </row>
    <row r="2" spans="1:63" ht="15.75" customHeight="1">
      <c r="A2" s="1506"/>
      <c r="B2" s="3886" t="s">
        <v>502</v>
      </c>
      <c r="C2" s="3856"/>
      <c r="D2" s="3856"/>
      <c r="E2" s="3856"/>
      <c r="F2" s="3856"/>
      <c r="G2" s="3887"/>
      <c r="H2" s="3855" t="s">
        <v>1015</v>
      </c>
      <c r="I2" s="3856"/>
      <c r="J2" s="3856"/>
      <c r="K2" s="3856"/>
      <c r="L2" s="3856"/>
      <c r="M2" s="3856"/>
      <c r="N2" s="3855" t="s">
        <v>1016</v>
      </c>
      <c r="O2" s="3856"/>
      <c r="P2" s="3856"/>
      <c r="Q2" s="3856"/>
      <c r="R2" s="3856"/>
      <c r="S2" s="3856"/>
      <c r="T2" s="3855" t="s">
        <v>505</v>
      </c>
      <c r="U2" s="3856"/>
      <c r="V2" s="3856"/>
      <c r="W2" s="3856"/>
      <c r="X2" s="3856"/>
      <c r="Y2" s="3887"/>
      <c r="Z2" s="692"/>
      <c r="AA2" s="692"/>
      <c r="AB2" s="3855" t="s">
        <v>680</v>
      </c>
      <c r="AC2" s="3856"/>
      <c r="AD2" s="3856"/>
      <c r="AE2" s="3856"/>
      <c r="AF2" s="3856"/>
      <c r="AG2" s="3856"/>
      <c r="AH2" s="3855" t="s">
        <v>684</v>
      </c>
      <c r="AI2" s="3856"/>
      <c r="AJ2" s="3856"/>
      <c r="AK2" s="3856"/>
      <c r="AL2" s="3856"/>
      <c r="AM2" s="3856"/>
      <c r="AN2" s="3855" t="s">
        <v>121</v>
      </c>
      <c r="AO2" s="3856"/>
      <c r="AP2" s="3856"/>
      <c r="AQ2" s="3856"/>
      <c r="AR2" s="3856"/>
      <c r="AS2" s="3856"/>
      <c r="AT2" s="3855" t="s">
        <v>1017</v>
      </c>
      <c r="AU2" s="3856"/>
      <c r="AV2" s="3856"/>
      <c r="AW2" s="3856"/>
      <c r="AX2" s="3856"/>
      <c r="AY2" s="3887"/>
      <c r="AZ2" s="3856" t="s">
        <v>1018</v>
      </c>
      <c r="BA2" s="3856"/>
      <c r="BB2" s="3856"/>
      <c r="BC2" s="3856"/>
      <c r="BD2" s="3856"/>
      <c r="BE2" s="3887"/>
      <c r="BF2" s="3856" t="s">
        <v>1019</v>
      </c>
      <c r="BG2" s="3856"/>
      <c r="BH2" s="3856"/>
      <c r="BI2" s="3856"/>
      <c r="BJ2" s="3856"/>
      <c r="BK2" s="3889"/>
    </row>
    <row r="3" spans="1:63" ht="13.5" customHeight="1">
      <c r="A3" s="1506"/>
      <c r="B3" s="693"/>
      <c r="C3" s="690"/>
      <c r="D3" s="694"/>
      <c r="E3" s="694"/>
      <c r="F3" s="694"/>
      <c r="G3" s="695"/>
      <c r="H3" s="696"/>
      <c r="I3" s="690"/>
      <c r="J3" s="694"/>
      <c r="K3" s="694"/>
      <c r="L3" s="694"/>
      <c r="M3" s="690"/>
      <c r="N3" s="696"/>
      <c r="O3" s="690"/>
      <c r="P3" s="694"/>
      <c r="Q3" s="694"/>
      <c r="R3" s="694"/>
      <c r="S3" s="690"/>
      <c r="T3" s="696"/>
      <c r="U3" s="690"/>
      <c r="V3" s="694"/>
      <c r="W3" s="694"/>
      <c r="X3" s="694"/>
      <c r="Y3" s="695"/>
      <c r="Z3" s="690"/>
      <c r="AA3" s="694"/>
      <c r="AB3" s="696"/>
      <c r="AC3" s="690"/>
      <c r="AD3" s="694"/>
      <c r="AE3" s="694"/>
      <c r="AF3" s="694"/>
      <c r="AG3" s="690"/>
      <c r="AH3" s="696"/>
      <c r="AI3" s="690"/>
      <c r="AJ3" s="694"/>
      <c r="AK3" s="694"/>
      <c r="AL3" s="694"/>
      <c r="AM3" s="690"/>
      <c r="AN3" s="696"/>
      <c r="AO3" s="690"/>
      <c r="AP3" s="694"/>
      <c r="AQ3" s="694"/>
      <c r="AR3" s="694"/>
      <c r="AS3" s="690"/>
      <c r="AT3" s="696"/>
      <c r="AU3" s="690"/>
      <c r="AV3" s="694"/>
      <c r="AW3" s="694"/>
      <c r="AX3" s="694"/>
      <c r="AY3" s="695"/>
      <c r="AZ3" s="690"/>
      <c r="BA3" s="690"/>
      <c r="BB3" s="694"/>
      <c r="BC3" s="694"/>
      <c r="BD3" s="694"/>
      <c r="BE3" s="695"/>
      <c r="BF3" s="690"/>
      <c r="BG3" s="690"/>
      <c r="BH3" s="694"/>
      <c r="BI3" s="694"/>
      <c r="BJ3" s="694"/>
      <c r="BK3" s="697"/>
    </row>
    <row r="4" spans="1:63" ht="12.95" customHeight="1">
      <c r="B4" s="698"/>
      <c r="C4" s="690"/>
      <c r="D4" s="694"/>
      <c r="E4" s="694"/>
      <c r="F4" s="694"/>
      <c r="G4" s="699"/>
      <c r="H4" s="700"/>
      <c r="I4" s="690"/>
      <c r="J4" s="694"/>
      <c r="K4" s="694"/>
      <c r="L4" s="694"/>
      <c r="M4" s="694"/>
      <c r="N4" s="700"/>
      <c r="O4" s="690"/>
      <c r="P4" s="694"/>
      <c r="Q4" s="694"/>
      <c r="R4" s="694"/>
      <c r="S4" s="694"/>
      <c r="T4" s="700"/>
      <c r="U4" s="690"/>
      <c r="V4" s="694"/>
      <c r="W4" s="694"/>
      <c r="X4" s="694"/>
      <c r="Y4" s="699"/>
      <c r="Z4" s="690"/>
      <c r="AA4" s="694"/>
      <c r="AB4" s="700"/>
      <c r="AC4" s="690"/>
      <c r="AD4" s="694"/>
      <c r="AE4" s="694"/>
      <c r="AF4" s="694"/>
      <c r="AG4" s="694"/>
      <c r="AH4" s="700"/>
      <c r="AI4" s="690"/>
      <c r="AJ4" s="694"/>
      <c r="AK4" s="694"/>
      <c r="AL4" s="694"/>
      <c r="AM4" s="694"/>
      <c r="AN4" s="700"/>
      <c r="AO4" s="690"/>
      <c r="AP4" s="694"/>
      <c r="AQ4" s="694"/>
      <c r="AR4" s="694"/>
      <c r="AS4" s="694"/>
      <c r="AT4" s="700"/>
      <c r="AU4" s="690"/>
      <c r="AV4" s="694"/>
      <c r="AW4" s="694"/>
      <c r="AX4" s="694"/>
      <c r="AY4" s="699"/>
      <c r="AZ4" s="694"/>
      <c r="BA4" s="690"/>
      <c r="BB4" s="694"/>
      <c r="BC4" s="694"/>
      <c r="BD4" s="694"/>
      <c r="BE4" s="699"/>
      <c r="BF4" s="694"/>
      <c r="BG4" s="690"/>
      <c r="BH4" s="694"/>
      <c r="BI4" s="694"/>
      <c r="BJ4" s="694"/>
      <c r="BK4" s="701"/>
    </row>
    <row r="5" spans="1:63" ht="12.95" customHeight="1">
      <c r="B5" s="702"/>
      <c r="C5" s="703"/>
      <c r="D5" s="704"/>
      <c r="E5" s="704"/>
      <c r="F5" s="704"/>
      <c r="G5" s="705"/>
      <c r="H5" s="706"/>
      <c r="I5" s="703"/>
      <c r="J5" s="704"/>
      <c r="K5" s="704"/>
      <c r="L5" s="704"/>
      <c r="M5" s="703"/>
      <c r="N5" s="706"/>
      <c r="O5" s="703"/>
      <c r="P5" s="704"/>
      <c r="Q5" s="704"/>
      <c r="R5" s="704"/>
      <c r="S5" s="703"/>
      <c r="T5" s="706"/>
      <c r="U5" s="703"/>
      <c r="V5" s="704"/>
      <c r="W5" s="704"/>
      <c r="X5" s="704"/>
      <c r="Y5" s="705"/>
      <c r="Z5" s="690"/>
      <c r="AA5" s="694"/>
      <c r="AB5" s="706"/>
      <c r="AC5" s="703"/>
      <c r="AD5" s="704"/>
      <c r="AE5" s="704"/>
      <c r="AF5" s="704"/>
      <c r="AG5" s="703"/>
      <c r="AH5" s="706"/>
      <c r="AI5" s="703"/>
      <c r="AJ5" s="704"/>
      <c r="AK5" s="704"/>
      <c r="AL5" s="704"/>
      <c r="AM5" s="703"/>
      <c r="AN5" s="706"/>
      <c r="AO5" s="703"/>
      <c r="AP5" s="704"/>
      <c r="AQ5" s="704"/>
      <c r="AR5" s="704"/>
      <c r="AS5" s="703"/>
      <c r="AT5" s="706"/>
      <c r="AU5" s="703"/>
      <c r="AV5" s="704"/>
      <c r="AW5" s="704"/>
      <c r="AX5" s="704"/>
      <c r="AY5" s="705"/>
      <c r="AZ5" s="703"/>
      <c r="BA5" s="703"/>
      <c r="BB5" s="704"/>
      <c r="BC5" s="704"/>
      <c r="BD5" s="704"/>
      <c r="BE5" s="705"/>
      <c r="BF5" s="703"/>
      <c r="BG5" s="703"/>
      <c r="BH5" s="704"/>
      <c r="BI5" s="704"/>
      <c r="BJ5" s="704"/>
      <c r="BK5" s="707"/>
    </row>
    <row r="6" spans="1:63" ht="12.95" customHeight="1">
      <c r="B6" s="693"/>
      <c r="C6" s="694"/>
      <c r="D6" s="694"/>
      <c r="E6" s="694"/>
      <c r="F6" s="690"/>
      <c r="G6" s="690"/>
      <c r="H6" s="694"/>
      <c r="I6" s="694"/>
      <c r="J6" s="694"/>
      <c r="K6" s="690"/>
      <c r="L6" s="694"/>
      <c r="M6" s="694"/>
      <c r="N6" s="694"/>
      <c r="O6" s="690"/>
      <c r="P6" s="690"/>
      <c r="Q6" s="694"/>
      <c r="R6" s="694"/>
      <c r="S6" s="694"/>
      <c r="T6" s="690"/>
      <c r="U6" s="690"/>
      <c r="V6" s="694"/>
      <c r="W6" s="694"/>
      <c r="X6" s="694"/>
      <c r="Y6" s="690"/>
      <c r="Z6" s="690"/>
      <c r="AA6" s="694"/>
      <c r="AB6" s="694"/>
      <c r="AC6" s="694"/>
      <c r="AD6" s="690"/>
      <c r="AE6" s="690"/>
      <c r="AF6" s="690"/>
      <c r="AG6" s="694"/>
      <c r="AH6" s="690"/>
      <c r="AI6" s="694"/>
      <c r="AJ6" s="694"/>
      <c r="AK6" s="694"/>
      <c r="AL6" s="690"/>
      <c r="AM6" s="690"/>
      <c r="AN6" s="694"/>
      <c r="AO6" s="694"/>
      <c r="AP6" s="694"/>
      <c r="AQ6" s="690"/>
      <c r="AR6" s="690"/>
      <c r="AS6" s="694"/>
      <c r="AT6" s="694"/>
      <c r="AU6" s="694"/>
      <c r="AV6" s="690"/>
      <c r="AW6" s="690"/>
      <c r="AX6" s="694"/>
      <c r="AY6" s="694"/>
      <c r="AZ6" s="694"/>
      <c r="BA6" s="690"/>
      <c r="BB6" s="690"/>
      <c r="BC6" s="694"/>
      <c r="BD6" s="694"/>
      <c r="BE6" s="694"/>
      <c r="BF6" s="690"/>
      <c r="BG6" s="690"/>
      <c r="BH6" s="694"/>
      <c r="BI6" s="694"/>
      <c r="BJ6" s="694"/>
      <c r="BK6" s="697"/>
    </row>
    <row r="7" spans="1:63" ht="13.5" customHeight="1">
      <c r="B7" s="693"/>
      <c r="C7" s="694"/>
      <c r="D7" s="694"/>
      <c r="E7" s="694"/>
      <c r="F7" s="694"/>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t="s">
        <v>112</v>
      </c>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7"/>
    </row>
    <row r="8" spans="1:63" ht="12.95" customHeight="1">
      <c r="B8" s="693"/>
      <c r="C8" s="694"/>
      <c r="D8" s="694"/>
      <c r="E8" s="694"/>
      <c r="F8" s="694"/>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7"/>
    </row>
    <row r="9" spans="1:63" ht="12.95" customHeight="1">
      <c r="B9" s="693"/>
      <c r="C9" s="694"/>
      <c r="D9" s="694"/>
      <c r="E9" s="694"/>
      <c r="F9" s="3890" t="str">
        <f>"福 岡 県 "&amp;入力シート!C3&amp;"長 殿"</f>
        <v>福 岡 県 長 殿</v>
      </c>
      <c r="G9" s="3890"/>
      <c r="H9" s="3890"/>
      <c r="I9" s="3890"/>
      <c r="J9" s="3890"/>
      <c r="K9" s="3890"/>
      <c r="L9" s="3890"/>
      <c r="M9" s="3890"/>
      <c r="N9" s="3890"/>
      <c r="O9" s="3890"/>
      <c r="P9" s="3890"/>
      <c r="Q9" s="3890"/>
      <c r="R9" s="3890"/>
      <c r="S9" s="3890"/>
      <c r="T9" s="3890"/>
      <c r="U9" s="3890"/>
      <c r="V9" s="3890"/>
      <c r="W9" s="3890"/>
      <c r="X9" s="3890"/>
      <c r="Y9" s="3890"/>
      <c r="Z9" s="3890"/>
      <c r="AA9" s="3890"/>
      <c r="AB9" s="3890"/>
      <c r="AC9" s="3890"/>
      <c r="AD9" s="3890"/>
      <c r="AE9" s="3890"/>
      <c r="AF9" s="3890"/>
      <c r="AG9" s="3890"/>
      <c r="AH9" s="3890"/>
      <c r="AI9" s="3890"/>
      <c r="AJ9" s="3890"/>
      <c r="AK9" s="3890"/>
      <c r="AL9" s="3890"/>
      <c r="AM9" s="3890"/>
      <c r="AN9" s="3890"/>
      <c r="AO9" s="3890"/>
      <c r="AP9" s="3890"/>
      <c r="AQ9" s="3890"/>
      <c r="AR9" s="3890"/>
      <c r="AS9" s="3890"/>
      <c r="AT9" s="3890"/>
      <c r="AU9" s="3890"/>
      <c r="AV9" s="3890"/>
      <c r="AW9" s="3890"/>
      <c r="AX9" s="3890"/>
      <c r="AY9" s="3890"/>
      <c r="AZ9" s="3890"/>
      <c r="BA9" s="3890"/>
      <c r="BB9" s="3890"/>
      <c r="BC9" s="3890"/>
      <c r="BD9" s="3890"/>
      <c r="BE9" s="3890"/>
      <c r="BF9" s="3890"/>
      <c r="BG9" s="3890"/>
      <c r="BH9" s="3890"/>
      <c r="BI9" s="3890"/>
      <c r="BJ9" s="3890"/>
      <c r="BK9" s="697"/>
    </row>
    <row r="10" spans="1:63" ht="12.95" customHeight="1">
      <c r="B10" s="693"/>
      <c r="C10" s="694"/>
      <c r="D10" s="694"/>
      <c r="E10" s="694"/>
      <c r="F10" s="690"/>
      <c r="G10" s="690"/>
      <c r="H10" s="690"/>
      <c r="I10" s="690"/>
      <c r="J10" s="694"/>
      <c r="K10" s="690"/>
      <c r="L10" s="690"/>
      <c r="M10" s="690"/>
      <c r="N10" s="690"/>
      <c r="O10" s="690"/>
      <c r="P10" s="690"/>
      <c r="Q10" s="690"/>
      <c r="R10" s="690"/>
      <c r="S10" s="690"/>
      <c r="T10" s="690"/>
      <c r="U10" s="694"/>
      <c r="V10" s="708"/>
      <c r="W10" s="708"/>
      <c r="X10" s="708"/>
      <c r="Y10" s="708"/>
      <c r="Z10" s="708"/>
      <c r="AA10" s="708"/>
      <c r="AB10" s="708"/>
      <c r="AC10" s="708"/>
      <c r="AD10" s="708"/>
      <c r="AE10" s="694"/>
      <c r="AF10" s="694"/>
      <c r="AG10" s="694"/>
      <c r="AH10" s="694"/>
      <c r="AI10" s="690"/>
      <c r="AJ10" s="690"/>
      <c r="AK10" s="690"/>
      <c r="AL10" s="709"/>
      <c r="AM10" s="709"/>
      <c r="AN10" s="709"/>
      <c r="AO10" s="709"/>
      <c r="AP10" s="690"/>
      <c r="AQ10" s="709"/>
      <c r="AR10" s="709"/>
      <c r="AS10" s="709"/>
      <c r="AT10" s="709"/>
      <c r="AU10" s="709"/>
      <c r="AV10" s="709"/>
      <c r="AW10" s="709"/>
      <c r="AX10" s="709"/>
      <c r="AY10" s="709"/>
      <c r="AZ10" s="709"/>
      <c r="BA10" s="709"/>
      <c r="BB10" s="709"/>
      <c r="BC10" s="709"/>
      <c r="BD10" s="709"/>
      <c r="BE10" s="709"/>
      <c r="BF10" s="709"/>
      <c r="BG10" s="709"/>
      <c r="BH10" s="709"/>
      <c r="BI10" s="709"/>
      <c r="BJ10" s="709"/>
      <c r="BK10" s="697"/>
    </row>
    <row r="11" spans="1:63" ht="12.95" customHeight="1">
      <c r="B11" s="693"/>
      <c r="C11" s="694"/>
      <c r="D11" s="694"/>
      <c r="E11" s="694"/>
      <c r="F11" s="690"/>
      <c r="G11" s="690"/>
      <c r="H11" s="690"/>
      <c r="I11" s="690"/>
      <c r="J11" s="694"/>
      <c r="K11" s="690"/>
      <c r="L11" s="690"/>
      <c r="M11" s="690"/>
      <c r="N11" s="690"/>
      <c r="O11" s="690"/>
      <c r="P11" s="690"/>
      <c r="Q11" s="690"/>
      <c r="R11" s="690"/>
      <c r="S11" s="690"/>
      <c r="T11" s="690"/>
      <c r="U11" s="694"/>
      <c r="V11" s="690"/>
      <c r="W11" s="690"/>
      <c r="X11" s="690"/>
      <c r="Y11" s="690"/>
      <c r="Z11" s="694"/>
      <c r="AA11" s="694" t="s">
        <v>99</v>
      </c>
      <c r="AB11" s="694"/>
      <c r="AC11" s="694"/>
      <c r="AD11" s="694"/>
      <c r="AE11" s="694"/>
      <c r="AF11" s="694" t="str">
        <f>+入力シート!$D$22&amp;" "</f>
        <v xml:space="preserve"> </v>
      </c>
      <c r="AG11" s="694"/>
      <c r="AH11" s="694"/>
      <c r="AI11" s="690"/>
      <c r="AJ11" s="690"/>
      <c r="AK11" s="690"/>
      <c r="AL11" s="709"/>
      <c r="AM11" s="709"/>
      <c r="AN11" s="709"/>
      <c r="AO11" s="709"/>
      <c r="AP11" s="690"/>
      <c r="AQ11" s="709"/>
      <c r="AR11" s="709"/>
      <c r="AS11" s="709"/>
      <c r="AT11" s="709"/>
      <c r="AU11" s="709"/>
      <c r="AV11" s="709"/>
      <c r="AW11" s="709"/>
      <c r="AX11" s="709"/>
      <c r="AY11" s="709"/>
      <c r="AZ11" s="709"/>
      <c r="BA11" s="709"/>
      <c r="BB11" s="690"/>
      <c r="BC11" s="690"/>
      <c r="BD11" s="690"/>
      <c r="BE11" s="690"/>
      <c r="BF11" s="690"/>
      <c r="BG11" s="690"/>
      <c r="BH11" s="690"/>
      <c r="BI11" s="690"/>
      <c r="BJ11" s="709"/>
      <c r="BK11" s="697"/>
    </row>
    <row r="12" spans="1:63" ht="12.95" customHeight="1">
      <c r="B12" s="693"/>
      <c r="C12" s="694"/>
      <c r="D12" s="694"/>
      <c r="E12" s="694"/>
      <c r="F12" s="690"/>
      <c r="G12" s="690"/>
      <c r="H12" s="690"/>
      <c r="I12" s="690"/>
      <c r="J12" s="694"/>
      <c r="K12" s="690"/>
      <c r="L12" s="690"/>
      <c r="M12" s="690"/>
      <c r="N12" s="690"/>
      <c r="O12" s="690"/>
      <c r="P12" s="690"/>
      <c r="Q12" s="690"/>
      <c r="R12" s="690"/>
      <c r="S12" s="690"/>
      <c r="T12" s="690"/>
      <c r="U12" s="694"/>
      <c r="V12" s="690"/>
      <c r="W12" s="690"/>
      <c r="X12" s="690"/>
      <c r="Y12" s="690"/>
      <c r="Z12" s="694"/>
      <c r="AA12" s="694"/>
      <c r="AB12" s="694"/>
      <c r="AC12" s="694"/>
      <c r="AD12" s="694"/>
      <c r="AE12" s="694"/>
      <c r="AF12" s="694"/>
      <c r="AG12" s="694"/>
      <c r="AH12" s="694"/>
      <c r="AI12" s="690"/>
      <c r="AJ12" s="690"/>
      <c r="AK12" s="690"/>
      <c r="AL12" s="709"/>
      <c r="AM12" s="709"/>
      <c r="AN12" s="690"/>
      <c r="AO12" s="709"/>
      <c r="AP12" s="690"/>
      <c r="AQ12" s="709"/>
      <c r="AR12" s="709"/>
      <c r="AS12" s="709"/>
      <c r="AT12" s="709"/>
      <c r="AU12" s="709"/>
      <c r="AV12" s="709"/>
      <c r="AW12" s="709"/>
      <c r="AX12" s="709"/>
      <c r="AY12" s="709"/>
      <c r="AZ12" s="709"/>
      <c r="BA12" s="709"/>
      <c r="BB12" s="690"/>
      <c r="BC12" s="710"/>
      <c r="BD12" s="710"/>
      <c r="BE12" s="710"/>
      <c r="BF12" s="710"/>
      <c r="BG12" s="710"/>
      <c r="BH12" s="710"/>
      <c r="BI12" s="690"/>
      <c r="BJ12" s="709"/>
      <c r="BK12" s="697"/>
    </row>
    <row r="13" spans="1:63" ht="12.95" customHeight="1">
      <c r="B13" s="693"/>
      <c r="C13" s="694"/>
      <c r="D13" s="694"/>
      <c r="E13" s="694"/>
      <c r="F13" s="690"/>
      <c r="G13" s="694"/>
      <c r="H13" s="694"/>
      <c r="I13" s="694"/>
      <c r="J13" s="694"/>
      <c r="K13" s="694"/>
      <c r="L13" s="690"/>
      <c r="M13" s="690"/>
      <c r="N13" s="690"/>
      <c r="O13" s="690"/>
      <c r="P13" s="690"/>
      <c r="Q13" s="690"/>
      <c r="R13" s="690"/>
      <c r="S13" s="690"/>
      <c r="T13" s="690" t="s">
        <v>529</v>
      </c>
      <c r="U13" s="694"/>
      <c r="V13" s="690"/>
      <c r="W13" s="690"/>
      <c r="X13" s="690"/>
      <c r="Y13" s="690"/>
      <c r="Z13" s="694"/>
      <c r="AA13" s="694"/>
      <c r="AB13" s="694"/>
      <c r="AC13" s="694"/>
      <c r="AD13" s="694"/>
      <c r="AE13" s="690"/>
      <c r="AF13" s="690"/>
      <c r="AG13" s="690"/>
      <c r="AH13" s="690"/>
      <c r="AI13" s="690"/>
      <c r="AJ13" s="690"/>
      <c r="AK13" s="690"/>
      <c r="AL13" s="709"/>
      <c r="AM13" s="709"/>
      <c r="AN13" s="709"/>
      <c r="AO13" s="709"/>
      <c r="AP13" s="709"/>
      <c r="AQ13" s="709"/>
      <c r="AR13" s="709"/>
      <c r="AS13" s="709"/>
      <c r="AT13" s="709"/>
      <c r="AU13" s="709"/>
      <c r="AV13" s="709"/>
      <c r="AW13" s="709"/>
      <c r="AX13" s="709"/>
      <c r="AY13" s="709"/>
      <c r="AZ13" s="709"/>
      <c r="BA13" s="709"/>
      <c r="BB13" s="690"/>
      <c r="BC13" s="690"/>
      <c r="BD13" s="690"/>
      <c r="BE13" s="690"/>
      <c r="BF13" s="690"/>
      <c r="BG13" s="690"/>
      <c r="BH13" s="690"/>
      <c r="BI13" s="690"/>
      <c r="BJ13" s="709"/>
      <c r="BK13" s="697"/>
    </row>
    <row r="14" spans="1:63" ht="12.95" customHeight="1">
      <c r="B14" s="693"/>
      <c r="C14" s="694"/>
      <c r="D14" s="694"/>
      <c r="E14" s="694"/>
      <c r="F14" s="709"/>
      <c r="G14" s="711" t="s">
        <v>1020</v>
      </c>
      <c r="H14" s="711"/>
      <c r="I14" s="711"/>
      <c r="J14" s="711"/>
      <c r="K14" s="711"/>
      <c r="L14" s="711"/>
      <c r="M14" s="711"/>
      <c r="N14" s="711"/>
      <c r="O14" s="711"/>
      <c r="P14" s="711"/>
      <c r="Q14" s="711"/>
      <c r="R14" s="711"/>
      <c r="S14" s="711"/>
      <c r="T14" s="691"/>
      <c r="U14" s="691"/>
      <c r="V14" s="694"/>
      <c r="W14" s="694"/>
      <c r="X14" s="694"/>
      <c r="Y14" s="694"/>
      <c r="Z14" s="694"/>
      <c r="AA14" s="694"/>
      <c r="AB14" s="694"/>
      <c r="AC14" s="690"/>
      <c r="AD14" s="690"/>
      <c r="AE14" s="709"/>
      <c r="AF14" s="709" t="str">
        <f>+入力シート!$D$23&amp;" "</f>
        <v xml:space="preserve"> </v>
      </c>
      <c r="AG14" s="709"/>
      <c r="AH14" s="709"/>
      <c r="AI14" s="709"/>
      <c r="AJ14" s="709"/>
      <c r="AK14" s="709"/>
      <c r="AL14" s="709"/>
      <c r="AM14" s="709"/>
      <c r="AN14" s="709"/>
      <c r="AO14" s="691"/>
      <c r="AP14" s="691"/>
      <c r="AQ14" s="691"/>
      <c r="AR14" s="691"/>
      <c r="AS14" s="691"/>
      <c r="AT14" s="691"/>
      <c r="AU14" s="691"/>
      <c r="AV14" s="691"/>
      <c r="AW14" s="691"/>
      <c r="AX14" s="691"/>
      <c r="AY14" s="691"/>
      <c r="AZ14" s="691"/>
      <c r="BA14" s="691"/>
      <c r="BB14" s="690"/>
      <c r="BC14" s="690"/>
      <c r="BD14" s="690"/>
      <c r="BE14" s="690"/>
      <c r="BF14" s="690"/>
      <c r="BG14" s="690"/>
      <c r="BH14" s="690"/>
      <c r="BI14" s="690"/>
      <c r="BJ14" s="690"/>
      <c r="BK14" s="712"/>
    </row>
    <row r="15" spans="1:63" ht="12.95" customHeight="1">
      <c r="B15" s="713"/>
      <c r="C15" s="710"/>
      <c r="D15" s="710"/>
      <c r="E15" s="710"/>
      <c r="F15" s="710"/>
      <c r="G15" s="710"/>
      <c r="H15" s="710"/>
      <c r="I15" s="710"/>
      <c r="J15" s="710"/>
      <c r="K15" s="710"/>
      <c r="L15" s="710"/>
      <c r="M15" s="710"/>
      <c r="N15" s="710"/>
      <c r="O15" s="691"/>
      <c r="P15" s="691"/>
      <c r="Q15" s="691"/>
      <c r="R15" s="691"/>
      <c r="S15" s="691"/>
      <c r="T15" s="691"/>
      <c r="U15" s="691"/>
      <c r="V15" s="691"/>
      <c r="W15" s="690"/>
      <c r="X15" s="690"/>
      <c r="Y15" s="709"/>
      <c r="Z15" s="709"/>
      <c r="AA15" s="709" t="s">
        <v>182</v>
      </c>
      <c r="AB15" s="709"/>
      <c r="AC15" s="709"/>
      <c r="AD15" s="709"/>
      <c r="AE15" s="691"/>
      <c r="AF15" s="709"/>
      <c r="AG15" s="709"/>
      <c r="AH15" s="691"/>
      <c r="AI15" s="691"/>
      <c r="AJ15" s="691"/>
      <c r="AK15" s="691"/>
      <c r="AL15" s="691"/>
      <c r="AM15" s="691"/>
      <c r="AN15" s="691"/>
      <c r="AO15" s="691"/>
      <c r="AP15" s="691"/>
      <c r="AQ15" s="691"/>
      <c r="AR15" s="691"/>
      <c r="AS15" s="691"/>
      <c r="AT15" s="691"/>
      <c r="AU15" s="691"/>
      <c r="AV15" s="691"/>
      <c r="AW15" s="691"/>
      <c r="AX15" s="691"/>
      <c r="AY15" s="691"/>
      <c r="AZ15" s="691"/>
      <c r="BA15" s="691"/>
      <c r="BB15" s="690"/>
      <c r="BC15" s="690"/>
      <c r="BD15" s="690"/>
      <c r="BE15" s="690"/>
      <c r="BF15" s="690"/>
      <c r="BG15" s="690"/>
      <c r="BH15" s="690"/>
      <c r="BI15" s="690"/>
      <c r="BJ15" s="690"/>
      <c r="BK15" s="712"/>
    </row>
    <row r="16" spans="1:63" ht="16.5" customHeight="1">
      <c r="B16" s="693"/>
      <c r="C16" s="694"/>
      <c r="D16" s="694"/>
      <c r="E16" s="694"/>
      <c r="F16" s="709"/>
      <c r="G16" s="709"/>
      <c r="H16" s="709"/>
      <c r="I16" s="709"/>
      <c r="J16" s="714"/>
      <c r="K16" s="709"/>
      <c r="L16" s="709"/>
      <c r="M16" s="709"/>
      <c r="N16" s="709"/>
      <c r="O16" s="709"/>
      <c r="P16" s="709"/>
      <c r="Q16" s="709"/>
      <c r="R16" s="709"/>
      <c r="S16" s="690"/>
      <c r="T16" s="690"/>
      <c r="U16" s="709"/>
      <c r="V16" s="709"/>
      <c r="W16" s="709"/>
      <c r="X16" s="709"/>
      <c r="Y16" s="709"/>
      <c r="Z16" s="709"/>
      <c r="AA16" s="709"/>
      <c r="AB16" s="709"/>
      <c r="AC16" s="709"/>
      <c r="AD16" s="709"/>
      <c r="AE16" s="709"/>
      <c r="AF16" s="709" t="str">
        <f>+入力シート!$D$24&amp;" "</f>
        <v xml:space="preserve"> </v>
      </c>
      <c r="AG16" s="709"/>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7"/>
    </row>
    <row r="17" spans="2:78" ht="12.95" customHeight="1">
      <c r="B17" s="713"/>
      <c r="C17" s="715"/>
      <c r="D17" s="715"/>
      <c r="E17" s="715"/>
      <c r="F17" s="715"/>
      <c r="G17" s="715"/>
      <c r="H17" s="715"/>
      <c r="I17" s="690"/>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701"/>
    </row>
    <row r="18" spans="2:78" ht="18.75" customHeight="1">
      <c r="B18" s="716"/>
      <c r="C18" s="715"/>
      <c r="D18" s="715"/>
      <c r="E18" s="715"/>
      <c r="F18" s="715"/>
      <c r="G18" s="3891">
        <f>+入力シート!D12</f>
        <v>0</v>
      </c>
      <c r="H18" s="3891"/>
      <c r="I18" s="3891"/>
      <c r="J18" s="3891"/>
      <c r="K18" s="3891"/>
      <c r="L18" s="3891"/>
      <c r="M18" s="3891"/>
      <c r="N18" s="3891"/>
      <c r="O18" s="3891"/>
      <c r="P18" s="3891"/>
      <c r="Q18" s="3891"/>
      <c r="R18" s="3891"/>
      <c r="S18" s="694"/>
      <c r="T18" s="717" t="s">
        <v>1373</v>
      </c>
      <c r="U18" s="694"/>
      <c r="V18" s="694"/>
      <c r="W18" s="694"/>
      <c r="X18" s="694"/>
      <c r="Y18" s="694"/>
      <c r="Z18" s="694"/>
      <c r="AA18" s="694"/>
      <c r="AB18" s="694"/>
      <c r="AC18" s="694"/>
      <c r="AD18" s="694"/>
      <c r="AE18" s="717"/>
      <c r="AF18" s="718"/>
      <c r="AG18" s="718"/>
      <c r="AH18" s="718"/>
      <c r="AI18" s="719"/>
      <c r="AJ18" s="719"/>
      <c r="AK18" s="719"/>
      <c r="AL18" s="719"/>
      <c r="AM18" s="719"/>
      <c r="AN18" s="720"/>
      <c r="AO18" s="720"/>
      <c r="AP18" s="720"/>
      <c r="AQ18" s="718"/>
      <c r="AR18" s="718"/>
      <c r="AS18" s="3892"/>
      <c r="AT18" s="3892"/>
      <c r="AU18" s="3892"/>
      <c r="AV18" s="3892"/>
      <c r="AW18" s="3892"/>
      <c r="AX18" s="3892"/>
      <c r="AY18" s="3892"/>
      <c r="AZ18" s="3892"/>
      <c r="BA18" s="3892"/>
      <c r="BB18" s="3892"/>
      <c r="BC18" s="3892"/>
      <c r="BD18" s="3892"/>
      <c r="BE18" s="694"/>
      <c r="BF18" s="721" t="s">
        <v>1021</v>
      </c>
      <c r="BG18" s="694"/>
      <c r="BH18" s="694"/>
      <c r="BI18" s="694"/>
      <c r="BJ18" s="694"/>
      <c r="BK18" s="701"/>
    </row>
    <row r="19" spans="2:78" ht="18" customHeight="1">
      <c r="B19" s="716"/>
      <c r="C19" s="715"/>
      <c r="D19" s="715"/>
      <c r="E19" s="715"/>
      <c r="F19" s="722" t="s">
        <v>1022</v>
      </c>
      <c r="G19" s="715"/>
      <c r="H19" s="715"/>
      <c r="I19" s="690"/>
      <c r="J19" s="694"/>
      <c r="K19" s="694"/>
      <c r="L19" s="694"/>
      <c r="M19" s="694"/>
      <c r="N19" s="694"/>
      <c r="O19" s="694"/>
      <c r="P19" s="694"/>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723"/>
    </row>
    <row r="20" spans="2:78" ht="12.95" customHeight="1">
      <c r="B20" s="724"/>
      <c r="C20" s="725"/>
      <c r="D20" s="725"/>
      <c r="E20" s="725"/>
      <c r="F20" s="725"/>
      <c r="G20" s="725"/>
      <c r="H20" s="725"/>
      <c r="I20" s="704"/>
      <c r="J20" s="704"/>
      <c r="K20" s="704"/>
      <c r="L20" s="704"/>
      <c r="M20" s="704"/>
      <c r="N20" s="704"/>
      <c r="O20" s="704"/>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7"/>
    </row>
    <row r="21" spans="2:78" ht="15.75" customHeight="1">
      <c r="B21" s="3838" t="s">
        <v>515</v>
      </c>
      <c r="C21" s="3839"/>
      <c r="D21" s="3839"/>
      <c r="E21" s="3839"/>
      <c r="F21" s="3839"/>
      <c r="G21" s="3839"/>
      <c r="H21" s="3840"/>
      <c r="I21" s="3857" t="str">
        <f>入力シート!$D$4&amp;入力シート!$E$4&amp;入力シート!$G$4&amp;入力シート!$I$4&amp;入力シート!$K$4&amp;入力シート!$O$4</f>
        <v>平成年度起工第号</v>
      </c>
      <c r="J21" s="3858"/>
      <c r="K21" s="3858"/>
      <c r="L21" s="3858"/>
      <c r="M21" s="3858"/>
      <c r="N21" s="3858"/>
      <c r="O21" s="3858"/>
      <c r="P21" s="3858"/>
      <c r="Q21" s="3858"/>
      <c r="R21" s="3858"/>
      <c r="S21" s="3858"/>
      <c r="T21" s="3858"/>
      <c r="U21" s="3858"/>
      <c r="V21" s="3858"/>
      <c r="W21" s="3858"/>
      <c r="X21" s="3858"/>
      <c r="Y21" s="3858"/>
      <c r="Z21" s="3858"/>
      <c r="AA21" s="3858"/>
      <c r="AB21" s="3858"/>
      <c r="AC21" s="3858"/>
      <c r="AD21" s="3858"/>
      <c r="AE21" s="3858"/>
      <c r="AF21" s="3859"/>
      <c r="AG21" s="3863" t="s">
        <v>107</v>
      </c>
      <c r="AH21" s="3864"/>
      <c r="AI21" s="3864"/>
      <c r="AJ21" s="3864"/>
      <c r="AK21" s="3864"/>
      <c r="AL21" s="3864"/>
      <c r="AM21" s="3865"/>
      <c r="AN21" s="3872">
        <f>+入力シート!D6</f>
        <v>0</v>
      </c>
      <c r="AO21" s="3873"/>
      <c r="AP21" s="3873"/>
      <c r="AQ21" s="3873"/>
      <c r="AR21" s="3873"/>
      <c r="AS21" s="3873"/>
      <c r="AT21" s="3873"/>
      <c r="AU21" s="3873"/>
      <c r="AV21" s="3873"/>
      <c r="AW21" s="3873"/>
      <c r="AX21" s="3873"/>
      <c r="AY21" s="3873"/>
      <c r="AZ21" s="3873"/>
      <c r="BA21" s="3873"/>
      <c r="BB21" s="3873"/>
      <c r="BC21" s="3873"/>
      <c r="BD21" s="3873"/>
      <c r="BE21" s="3873"/>
      <c r="BF21" s="3873"/>
      <c r="BG21" s="3873"/>
      <c r="BH21" s="3873"/>
      <c r="BI21" s="3873"/>
      <c r="BJ21" s="3873"/>
      <c r="BK21" s="3874"/>
    </row>
    <row r="22" spans="2:78" ht="14.25" customHeight="1">
      <c r="B22" s="3841"/>
      <c r="C22" s="3842"/>
      <c r="D22" s="3842"/>
      <c r="E22" s="3842"/>
      <c r="F22" s="3842"/>
      <c r="G22" s="3842"/>
      <c r="H22" s="3843"/>
      <c r="I22" s="3860"/>
      <c r="J22" s="3861"/>
      <c r="K22" s="3861"/>
      <c r="L22" s="3861"/>
      <c r="M22" s="3861"/>
      <c r="N22" s="3861"/>
      <c r="O22" s="3861"/>
      <c r="P22" s="3861"/>
      <c r="Q22" s="3861"/>
      <c r="R22" s="3861"/>
      <c r="S22" s="3861"/>
      <c r="T22" s="3861"/>
      <c r="U22" s="3861"/>
      <c r="V22" s="3861"/>
      <c r="W22" s="3861"/>
      <c r="X22" s="3861"/>
      <c r="Y22" s="3861"/>
      <c r="Z22" s="3861"/>
      <c r="AA22" s="3861"/>
      <c r="AB22" s="3861"/>
      <c r="AC22" s="3861"/>
      <c r="AD22" s="3861"/>
      <c r="AE22" s="3861"/>
      <c r="AF22" s="3862"/>
      <c r="AG22" s="3866"/>
      <c r="AH22" s="3867"/>
      <c r="AI22" s="3867"/>
      <c r="AJ22" s="3867"/>
      <c r="AK22" s="3867"/>
      <c r="AL22" s="3867"/>
      <c r="AM22" s="3868"/>
      <c r="AN22" s="3875"/>
      <c r="AO22" s="3875"/>
      <c r="AP22" s="3875"/>
      <c r="AQ22" s="3875"/>
      <c r="AR22" s="3875"/>
      <c r="AS22" s="3875"/>
      <c r="AT22" s="3875"/>
      <c r="AU22" s="3875"/>
      <c r="AV22" s="3875"/>
      <c r="AW22" s="3875"/>
      <c r="AX22" s="3875"/>
      <c r="AY22" s="3875"/>
      <c r="AZ22" s="3875"/>
      <c r="BA22" s="3875"/>
      <c r="BB22" s="3875"/>
      <c r="BC22" s="3875"/>
      <c r="BD22" s="3875"/>
      <c r="BE22" s="3875"/>
      <c r="BF22" s="3875"/>
      <c r="BG22" s="3875"/>
      <c r="BH22" s="3875"/>
      <c r="BI22" s="3875"/>
      <c r="BJ22" s="3875"/>
      <c r="BK22" s="3876"/>
    </row>
    <row r="23" spans="2:78" ht="15" customHeight="1">
      <c r="B23" s="3838" t="s">
        <v>299</v>
      </c>
      <c r="C23" s="3839"/>
      <c r="D23" s="3839"/>
      <c r="E23" s="3839"/>
      <c r="F23" s="3839"/>
      <c r="G23" s="3839"/>
      <c r="H23" s="3840"/>
      <c r="I23" s="3878" t="str">
        <f>入力シート!$D$5&amp;" "&amp;入力シート!$D$8</f>
        <v xml:space="preserve"> </v>
      </c>
      <c r="J23" s="3879"/>
      <c r="K23" s="3879"/>
      <c r="L23" s="3879"/>
      <c r="M23" s="3879"/>
      <c r="N23" s="3879"/>
      <c r="O23" s="3879"/>
      <c r="P23" s="3879"/>
      <c r="Q23" s="3879"/>
      <c r="R23" s="3879"/>
      <c r="S23" s="3879"/>
      <c r="T23" s="3879"/>
      <c r="U23" s="3879"/>
      <c r="V23" s="3879"/>
      <c r="W23" s="3879"/>
      <c r="X23" s="3879"/>
      <c r="Y23" s="3879"/>
      <c r="Z23" s="3879"/>
      <c r="AA23" s="3879"/>
      <c r="AB23" s="3879"/>
      <c r="AC23" s="3879"/>
      <c r="AD23" s="3879"/>
      <c r="AE23" s="3879"/>
      <c r="AF23" s="3880"/>
      <c r="AG23" s="3866"/>
      <c r="AH23" s="3867"/>
      <c r="AI23" s="3867"/>
      <c r="AJ23" s="3867"/>
      <c r="AK23" s="3867"/>
      <c r="AL23" s="3867"/>
      <c r="AM23" s="3868"/>
      <c r="AN23" s="3875"/>
      <c r="AO23" s="3875"/>
      <c r="AP23" s="3875"/>
      <c r="AQ23" s="3875"/>
      <c r="AR23" s="3875"/>
      <c r="AS23" s="3875"/>
      <c r="AT23" s="3875"/>
      <c r="AU23" s="3875"/>
      <c r="AV23" s="3875"/>
      <c r="AW23" s="3875"/>
      <c r="AX23" s="3875"/>
      <c r="AY23" s="3875"/>
      <c r="AZ23" s="3875"/>
      <c r="BA23" s="3875"/>
      <c r="BB23" s="3875"/>
      <c r="BC23" s="3875"/>
      <c r="BD23" s="3875"/>
      <c r="BE23" s="3875"/>
      <c r="BF23" s="3875"/>
      <c r="BG23" s="3875"/>
      <c r="BH23" s="3875"/>
      <c r="BI23" s="3875"/>
      <c r="BJ23" s="3875"/>
      <c r="BK23" s="3876"/>
    </row>
    <row r="24" spans="2:78" ht="15.75" customHeight="1">
      <c r="B24" s="3841"/>
      <c r="C24" s="3842"/>
      <c r="D24" s="3842"/>
      <c r="E24" s="3842"/>
      <c r="F24" s="3842"/>
      <c r="G24" s="3842"/>
      <c r="H24" s="3843"/>
      <c r="I24" s="3881"/>
      <c r="J24" s="3882"/>
      <c r="K24" s="3882"/>
      <c r="L24" s="3882"/>
      <c r="M24" s="3882"/>
      <c r="N24" s="3882"/>
      <c r="O24" s="3882"/>
      <c r="P24" s="3882"/>
      <c r="Q24" s="3882"/>
      <c r="R24" s="3882"/>
      <c r="S24" s="3882"/>
      <c r="T24" s="3882"/>
      <c r="U24" s="3882"/>
      <c r="V24" s="3882"/>
      <c r="W24" s="3882"/>
      <c r="X24" s="3882"/>
      <c r="Y24" s="3882"/>
      <c r="Z24" s="3882"/>
      <c r="AA24" s="3882"/>
      <c r="AB24" s="3882"/>
      <c r="AC24" s="3882"/>
      <c r="AD24" s="3882"/>
      <c r="AE24" s="3882"/>
      <c r="AF24" s="3883"/>
      <c r="AG24" s="3869"/>
      <c r="AH24" s="3870"/>
      <c r="AI24" s="3870"/>
      <c r="AJ24" s="3870"/>
      <c r="AK24" s="3870"/>
      <c r="AL24" s="3870"/>
      <c r="AM24" s="3871"/>
      <c r="AN24" s="3861"/>
      <c r="AO24" s="3861"/>
      <c r="AP24" s="3861"/>
      <c r="AQ24" s="3861"/>
      <c r="AR24" s="3861"/>
      <c r="AS24" s="3861"/>
      <c r="AT24" s="3861"/>
      <c r="AU24" s="3861"/>
      <c r="AV24" s="3861"/>
      <c r="AW24" s="3861"/>
      <c r="AX24" s="3861"/>
      <c r="AY24" s="3861"/>
      <c r="AZ24" s="3861"/>
      <c r="BA24" s="3861"/>
      <c r="BB24" s="3861"/>
      <c r="BC24" s="3861"/>
      <c r="BD24" s="3861"/>
      <c r="BE24" s="3861"/>
      <c r="BF24" s="3861"/>
      <c r="BG24" s="3861"/>
      <c r="BH24" s="3861"/>
      <c r="BI24" s="3861"/>
      <c r="BJ24" s="3861"/>
      <c r="BK24" s="3877"/>
    </row>
    <row r="25" spans="2:78" ht="16.5" customHeight="1">
      <c r="B25" s="3838" t="s">
        <v>519</v>
      </c>
      <c r="C25" s="3839"/>
      <c r="D25" s="3839"/>
      <c r="E25" s="3839"/>
      <c r="F25" s="3839"/>
      <c r="G25" s="3839"/>
      <c r="H25" s="3840"/>
      <c r="I25" s="739"/>
      <c r="J25" s="3815" t="s">
        <v>184</v>
      </c>
      <c r="K25" s="3853">
        <f>+入力シート!D7</f>
        <v>0</v>
      </c>
      <c r="L25" s="3853"/>
      <c r="M25" s="3853"/>
      <c r="N25" s="3853"/>
      <c r="O25" s="3853"/>
      <c r="P25" s="3853"/>
      <c r="Q25" s="3853"/>
      <c r="R25" s="3853"/>
      <c r="S25" s="3853"/>
      <c r="T25" s="3853"/>
      <c r="U25" s="3853"/>
      <c r="V25" s="3853"/>
      <c r="W25" s="3853"/>
      <c r="X25" s="3853"/>
      <c r="Y25" s="3815" t="s">
        <v>183</v>
      </c>
      <c r="Z25" s="3815">
        <f>+入力シート!D9</f>
        <v>0</v>
      </c>
      <c r="AA25" s="3815"/>
      <c r="AB25" s="3815"/>
      <c r="AC25" s="3815"/>
      <c r="AD25" s="3815"/>
      <c r="AE25" s="3815"/>
      <c r="AF25" s="3815"/>
      <c r="AG25" s="3815"/>
      <c r="AH25" s="3815"/>
      <c r="AI25" s="3815"/>
      <c r="AJ25" s="3815"/>
      <c r="AK25" s="3815"/>
      <c r="AL25" s="3815"/>
      <c r="AM25" s="3815"/>
      <c r="AN25" s="3815"/>
      <c r="AO25" s="3815"/>
      <c r="AP25" s="3815"/>
      <c r="AQ25" s="3815"/>
      <c r="AR25" s="3815"/>
      <c r="AS25" s="3815"/>
      <c r="AT25" s="3815"/>
      <c r="AU25" s="3815"/>
      <c r="AV25" s="3815"/>
      <c r="AW25" s="3815"/>
      <c r="AX25" s="3815"/>
      <c r="AY25" s="3815"/>
      <c r="AZ25" s="3815"/>
      <c r="BA25" s="3815"/>
      <c r="BB25" s="3815"/>
      <c r="BC25" s="3815"/>
      <c r="BD25" s="3815"/>
      <c r="BE25" s="3815"/>
      <c r="BF25" s="3815"/>
      <c r="BG25" s="740"/>
      <c r="BH25" s="740"/>
      <c r="BI25" s="740"/>
      <c r="BJ25" s="740"/>
      <c r="BK25" s="741"/>
    </row>
    <row r="26" spans="2:78" ht="15" customHeight="1">
      <c r="B26" s="3841"/>
      <c r="C26" s="3842"/>
      <c r="D26" s="3842"/>
      <c r="E26" s="3842"/>
      <c r="F26" s="3842"/>
      <c r="G26" s="3842"/>
      <c r="H26" s="3843"/>
      <c r="I26" s="706"/>
      <c r="J26" s="3837"/>
      <c r="K26" s="3854"/>
      <c r="L26" s="3854"/>
      <c r="M26" s="3854"/>
      <c r="N26" s="3854"/>
      <c r="O26" s="3854"/>
      <c r="P26" s="3854"/>
      <c r="Q26" s="3854"/>
      <c r="R26" s="3854"/>
      <c r="S26" s="3854"/>
      <c r="T26" s="3854"/>
      <c r="U26" s="3854"/>
      <c r="V26" s="3854"/>
      <c r="W26" s="3854"/>
      <c r="X26" s="3854"/>
      <c r="Y26" s="3837"/>
      <c r="Z26" s="3837"/>
      <c r="AA26" s="3837"/>
      <c r="AB26" s="3837"/>
      <c r="AC26" s="3837"/>
      <c r="AD26" s="3837"/>
      <c r="AE26" s="3837"/>
      <c r="AF26" s="3837"/>
      <c r="AG26" s="3837"/>
      <c r="AH26" s="3837"/>
      <c r="AI26" s="3837"/>
      <c r="AJ26" s="3837"/>
      <c r="AK26" s="3837"/>
      <c r="AL26" s="3837"/>
      <c r="AM26" s="3837"/>
      <c r="AN26" s="3837"/>
      <c r="AO26" s="3837"/>
      <c r="AP26" s="3837"/>
      <c r="AQ26" s="3837"/>
      <c r="AR26" s="3837"/>
      <c r="AS26" s="3837"/>
      <c r="AT26" s="3837"/>
      <c r="AU26" s="3837"/>
      <c r="AV26" s="3837"/>
      <c r="AW26" s="3837"/>
      <c r="AX26" s="3837"/>
      <c r="AY26" s="3837"/>
      <c r="AZ26" s="3837"/>
      <c r="BA26" s="3837"/>
      <c r="BB26" s="3837"/>
      <c r="BC26" s="3837"/>
      <c r="BD26" s="3837"/>
      <c r="BE26" s="3837"/>
      <c r="BF26" s="3837"/>
      <c r="BG26" s="703"/>
      <c r="BH26" s="703"/>
      <c r="BI26" s="703"/>
      <c r="BJ26" s="703"/>
      <c r="BK26" s="707"/>
      <c r="BZ26" s="1032">
        <f>入力シート!$D$17</f>
        <v>0</v>
      </c>
    </row>
    <row r="27" spans="2:78" ht="14.25" customHeight="1">
      <c r="B27" s="3838" t="s">
        <v>520</v>
      </c>
      <c r="C27" s="3839"/>
      <c r="D27" s="3839"/>
      <c r="E27" s="3839"/>
      <c r="F27" s="3839"/>
      <c r="G27" s="3839"/>
      <c r="H27" s="3840"/>
      <c r="I27" s="729"/>
      <c r="J27" s="742"/>
      <c r="K27" s="742"/>
      <c r="L27" s="743"/>
      <c r="M27" s="3844" t="s">
        <v>1023</v>
      </c>
      <c r="N27" s="3844"/>
      <c r="O27" s="3846">
        <f>+入力シート!D13</f>
        <v>0</v>
      </c>
      <c r="P27" s="3846"/>
      <c r="Q27" s="3846"/>
      <c r="R27" s="3846"/>
      <c r="S27" s="3846"/>
      <c r="T27" s="3846"/>
      <c r="U27" s="3846"/>
      <c r="V27" s="3846"/>
      <c r="W27" s="3846"/>
      <c r="X27" s="3846"/>
      <c r="Y27" s="3846"/>
      <c r="Z27" s="3846"/>
      <c r="AA27" s="3848" t="s">
        <v>243</v>
      </c>
      <c r="AB27" s="3849"/>
      <c r="AC27" s="3849"/>
      <c r="AD27" s="730"/>
      <c r="AE27" s="3851" t="s">
        <v>1024</v>
      </c>
      <c r="AF27" s="3851"/>
      <c r="AG27" s="3851"/>
      <c r="AH27" s="3851"/>
      <c r="AI27" s="3851"/>
      <c r="AJ27" s="3851"/>
      <c r="AK27" s="3851"/>
      <c r="AL27" s="3851"/>
      <c r="AM27" s="3851"/>
      <c r="AN27" s="3813">
        <f>+O27-(+O27/1.08)</f>
        <v>0</v>
      </c>
      <c r="AO27" s="3813"/>
      <c r="AP27" s="3813"/>
      <c r="AQ27" s="3813"/>
      <c r="AR27" s="3813"/>
      <c r="AS27" s="3813"/>
      <c r="AT27" s="3813"/>
      <c r="AU27" s="3813"/>
      <c r="AV27" s="3813"/>
      <c r="AW27" s="3815" t="s">
        <v>1025</v>
      </c>
      <c r="AX27" s="3816"/>
      <c r="AY27" s="3816"/>
      <c r="AZ27" s="708"/>
      <c r="BA27" s="708"/>
      <c r="BB27" s="708"/>
      <c r="BC27" s="708"/>
      <c r="BD27" s="708"/>
      <c r="BE27" s="708"/>
      <c r="BF27" s="708"/>
      <c r="BG27" s="708"/>
      <c r="BH27" s="708"/>
      <c r="BI27" s="730"/>
      <c r="BJ27" s="730"/>
      <c r="BK27" s="744"/>
      <c r="BZ27" s="1032">
        <f>入力シート!$D$19</f>
        <v>0</v>
      </c>
    </row>
    <row r="28" spans="2:78" ht="13.5" customHeight="1">
      <c r="B28" s="3841"/>
      <c r="C28" s="3842"/>
      <c r="D28" s="3842"/>
      <c r="E28" s="3842"/>
      <c r="F28" s="3842"/>
      <c r="G28" s="3842"/>
      <c r="H28" s="3843"/>
      <c r="I28" s="745"/>
      <c r="J28" s="726"/>
      <c r="K28" s="726"/>
      <c r="L28" s="746"/>
      <c r="M28" s="3845"/>
      <c r="N28" s="3845"/>
      <c r="O28" s="3847"/>
      <c r="P28" s="3847"/>
      <c r="Q28" s="3847"/>
      <c r="R28" s="3847"/>
      <c r="S28" s="3847"/>
      <c r="T28" s="3847"/>
      <c r="U28" s="3847"/>
      <c r="V28" s="3847"/>
      <c r="W28" s="3847"/>
      <c r="X28" s="3847"/>
      <c r="Y28" s="3847"/>
      <c r="Z28" s="3847"/>
      <c r="AA28" s="3850"/>
      <c r="AB28" s="3850"/>
      <c r="AC28" s="3850"/>
      <c r="AD28" s="747"/>
      <c r="AE28" s="3852"/>
      <c r="AF28" s="3852"/>
      <c r="AG28" s="3852"/>
      <c r="AH28" s="3852"/>
      <c r="AI28" s="3852"/>
      <c r="AJ28" s="3852"/>
      <c r="AK28" s="3852"/>
      <c r="AL28" s="3852"/>
      <c r="AM28" s="3852"/>
      <c r="AN28" s="3814"/>
      <c r="AO28" s="3814"/>
      <c r="AP28" s="3814"/>
      <c r="AQ28" s="3814"/>
      <c r="AR28" s="3814"/>
      <c r="AS28" s="3814"/>
      <c r="AT28" s="3814"/>
      <c r="AU28" s="3814"/>
      <c r="AV28" s="3814"/>
      <c r="AW28" s="3817"/>
      <c r="AX28" s="3817"/>
      <c r="AY28" s="3817"/>
      <c r="AZ28" s="708"/>
      <c r="BA28" s="708"/>
      <c r="BB28" s="708"/>
      <c r="BC28" s="708"/>
      <c r="BD28" s="708"/>
      <c r="BE28" s="708"/>
      <c r="BF28" s="708"/>
      <c r="BG28" s="708"/>
      <c r="BH28" s="708"/>
      <c r="BI28" s="737"/>
      <c r="BJ28" s="737"/>
      <c r="BK28" s="748"/>
      <c r="BZ28" s="1032">
        <f>入力シート!$D$21</f>
        <v>0</v>
      </c>
    </row>
    <row r="29" spans="2:78" ht="18.75" customHeight="1">
      <c r="B29" s="3818" t="s">
        <v>1026</v>
      </c>
      <c r="C29" s="3819"/>
      <c r="D29" s="3819"/>
      <c r="E29" s="3819"/>
      <c r="F29" s="3819"/>
      <c r="G29" s="3819"/>
      <c r="H29" s="3820"/>
      <c r="I29" s="3827" t="s">
        <v>1374</v>
      </c>
      <c r="J29" s="3819"/>
      <c r="K29" s="3819"/>
      <c r="L29" s="3819"/>
      <c r="M29" s="3819"/>
      <c r="N29" s="3819"/>
      <c r="O29" s="3819"/>
      <c r="P29" s="3819"/>
      <c r="Q29" s="3819"/>
      <c r="R29" s="3819"/>
      <c r="S29" s="3819"/>
      <c r="T29" s="3819"/>
      <c r="U29" s="3820"/>
      <c r="V29" s="749"/>
      <c r="W29" s="730"/>
      <c r="X29" s="740"/>
      <c r="Y29" s="730"/>
      <c r="Z29" s="730"/>
      <c r="AA29" s="3830">
        <f>+入力シート!D12</f>
        <v>0</v>
      </c>
      <c r="AB29" s="3830"/>
      <c r="AC29" s="3830"/>
      <c r="AD29" s="3830"/>
      <c r="AE29" s="3830"/>
      <c r="AF29" s="3830"/>
      <c r="AG29" s="3830"/>
      <c r="AH29" s="3830"/>
      <c r="AI29" s="3830"/>
      <c r="AJ29" s="3830"/>
      <c r="AK29" s="3830"/>
      <c r="AL29" s="3830"/>
      <c r="AM29" s="3830"/>
      <c r="AN29" s="3830"/>
      <c r="AO29" s="3830"/>
      <c r="AP29" s="3830"/>
      <c r="AQ29" s="3830"/>
      <c r="AR29" s="3830"/>
      <c r="AS29" s="740" t="s">
        <v>539</v>
      </c>
      <c r="AT29" s="740"/>
      <c r="AU29" s="740"/>
      <c r="AV29" s="740"/>
      <c r="AW29" s="740"/>
      <c r="AX29" s="740"/>
      <c r="AY29" s="740"/>
      <c r="AZ29" s="740"/>
      <c r="BA29" s="740"/>
      <c r="BB29" s="740"/>
      <c r="BC29" s="740"/>
      <c r="BD29" s="740"/>
      <c r="BE29" s="740"/>
      <c r="BF29" s="740"/>
      <c r="BG29" s="740"/>
      <c r="BH29" s="740"/>
      <c r="BI29" s="740"/>
      <c r="BJ29" s="740"/>
      <c r="BK29" s="741"/>
    </row>
    <row r="30" spans="2:78" ht="18.75" customHeight="1">
      <c r="B30" s="3821"/>
      <c r="C30" s="3822"/>
      <c r="D30" s="3822"/>
      <c r="E30" s="3822"/>
      <c r="F30" s="3822"/>
      <c r="G30" s="3822"/>
      <c r="H30" s="3823"/>
      <c r="I30" s="3828"/>
      <c r="J30" s="3822"/>
      <c r="K30" s="3822"/>
      <c r="L30" s="3822"/>
      <c r="M30" s="3822"/>
      <c r="N30" s="3822"/>
      <c r="O30" s="3822"/>
      <c r="P30" s="3822"/>
      <c r="Q30" s="3822"/>
      <c r="R30" s="3822"/>
      <c r="S30" s="3822"/>
      <c r="T30" s="3822"/>
      <c r="U30" s="3823"/>
      <c r="V30" s="734"/>
      <c r="W30" s="735"/>
      <c r="X30" s="750"/>
      <c r="Y30" s="735"/>
      <c r="Z30" s="735"/>
      <c r="AA30" s="735"/>
      <c r="AB30" s="735"/>
      <c r="AC30" s="735"/>
      <c r="AD30" s="735"/>
      <c r="AE30" s="735"/>
      <c r="AF30" s="735"/>
      <c r="AG30" s="735"/>
      <c r="AH30" s="735"/>
      <c r="AI30" s="735"/>
      <c r="AJ30" s="735"/>
      <c r="AK30" s="735"/>
      <c r="AL30" s="735"/>
      <c r="AM30" s="735"/>
      <c r="AN30" s="690"/>
      <c r="AO30" s="690"/>
      <c r="AP30" s="690"/>
      <c r="AQ30" s="690"/>
      <c r="AR30" s="690"/>
      <c r="AS30" s="690"/>
      <c r="AT30" s="690"/>
      <c r="AU30" s="690"/>
      <c r="AV30" s="3810" t="str">
        <f>IF(AA31&gt;0,AA31+1-AA29,"")</f>
        <v/>
      </c>
      <c r="AW30" s="3810"/>
      <c r="AX30" s="3810"/>
      <c r="AY30" s="3810"/>
      <c r="AZ30" s="3810"/>
      <c r="BA30" s="3810"/>
      <c r="BB30" s="690" t="s">
        <v>1027</v>
      </c>
      <c r="BC30" s="690"/>
      <c r="BD30" s="690"/>
      <c r="BE30" s="690"/>
      <c r="BF30" s="690"/>
      <c r="BG30" s="690"/>
      <c r="BH30" s="690"/>
      <c r="BI30" s="690"/>
      <c r="BJ30" s="690"/>
      <c r="BK30" s="697"/>
    </row>
    <row r="31" spans="2:78" ht="18.75" customHeight="1">
      <c r="B31" s="3821"/>
      <c r="C31" s="3822"/>
      <c r="D31" s="3822"/>
      <c r="E31" s="3822"/>
      <c r="F31" s="3822"/>
      <c r="G31" s="3822"/>
      <c r="H31" s="3823"/>
      <c r="I31" s="3829"/>
      <c r="J31" s="3825"/>
      <c r="K31" s="3825"/>
      <c r="L31" s="3825"/>
      <c r="M31" s="3825"/>
      <c r="N31" s="3825"/>
      <c r="O31" s="3825"/>
      <c r="P31" s="3825"/>
      <c r="Q31" s="3825"/>
      <c r="R31" s="3825"/>
      <c r="S31" s="3825"/>
      <c r="T31" s="3825"/>
      <c r="U31" s="3826"/>
      <c r="V31" s="736"/>
      <c r="W31" s="737"/>
      <c r="X31" s="737"/>
      <c r="Y31" s="737"/>
      <c r="Z31" s="737"/>
      <c r="AA31" s="3831"/>
      <c r="AB31" s="3831"/>
      <c r="AC31" s="3831"/>
      <c r="AD31" s="3831"/>
      <c r="AE31" s="3831"/>
      <c r="AF31" s="3831"/>
      <c r="AG31" s="3831"/>
      <c r="AH31" s="3831"/>
      <c r="AI31" s="3831"/>
      <c r="AJ31" s="3831"/>
      <c r="AK31" s="3831"/>
      <c r="AL31" s="3831"/>
      <c r="AM31" s="3831"/>
      <c r="AN31" s="3831"/>
      <c r="AO31" s="3831"/>
      <c r="AP31" s="3831"/>
      <c r="AQ31" s="3831"/>
      <c r="AR31" s="3831"/>
      <c r="AS31" s="703" t="s">
        <v>540</v>
      </c>
      <c r="AT31" s="703"/>
      <c r="AU31" s="703"/>
      <c r="AV31" s="703"/>
      <c r="AW31" s="703"/>
      <c r="AX31" s="703"/>
      <c r="AY31" s="703"/>
      <c r="AZ31" s="703"/>
      <c r="BA31" s="703"/>
      <c r="BB31" s="703"/>
      <c r="BC31" s="703"/>
      <c r="BD31" s="703"/>
      <c r="BE31" s="703"/>
      <c r="BF31" s="703"/>
      <c r="BG31" s="703"/>
      <c r="BH31" s="703"/>
      <c r="BI31" s="703"/>
      <c r="BJ31" s="703"/>
      <c r="BK31" s="707"/>
    </row>
    <row r="32" spans="2:78" ht="18.75" customHeight="1">
      <c r="B32" s="3821"/>
      <c r="C32" s="3822"/>
      <c r="D32" s="3822"/>
      <c r="E32" s="3822"/>
      <c r="F32" s="3822"/>
      <c r="G32" s="3822"/>
      <c r="H32" s="3823"/>
      <c r="I32" s="3827" t="s">
        <v>1375</v>
      </c>
      <c r="J32" s="3819"/>
      <c r="K32" s="3819"/>
      <c r="L32" s="3819"/>
      <c r="M32" s="3819"/>
      <c r="N32" s="3819"/>
      <c r="O32" s="3819"/>
      <c r="P32" s="3819"/>
      <c r="Q32" s="3819"/>
      <c r="R32" s="3819"/>
      <c r="S32" s="3819"/>
      <c r="T32" s="3819"/>
      <c r="U32" s="3820"/>
      <c r="V32" s="749"/>
      <c r="W32" s="730"/>
      <c r="X32" s="740"/>
      <c r="Y32" s="730"/>
      <c r="Z32" s="730"/>
      <c r="AA32" s="3830">
        <f>+入力シート!D12</f>
        <v>0</v>
      </c>
      <c r="AB32" s="3830"/>
      <c r="AC32" s="3830"/>
      <c r="AD32" s="3830"/>
      <c r="AE32" s="3830"/>
      <c r="AF32" s="3830"/>
      <c r="AG32" s="3830"/>
      <c r="AH32" s="3830"/>
      <c r="AI32" s="3830"/>
      <c r="AJ32" s="3830"/>
      <c r="AK32" s="3830"/>
      <c r="AL32" s="3830"/>
      <c r="AM32" s="3830"/>
      <c r="AN32" s="3830"/>
      <c r="AO32" s="3830"/>
      <c r="AP32" s="3830"/>
      <c r="AQ32" s="3830"/>
      <c r="AR32" s="3830"/>
      <c r="AS32" s="740" t="s">
        <v>539</v>
      </c>
      <c r="AT32" s="740"/>
      <c r="AU32" s="740"/>
      <c r="AV32" s="740"/>
      <c r="AW32" s="740"/>
      <c r="AX32" s="740"/>
      <c r="AY32" s="740"/>
      <c r="AZ32" s="740"/>
      <c r="BA32" s="740"/>
      <c r="BB32" s="740"/>
      <c r="BC32" s="740"/>
      <c r="BD32" s="740"/>
      <c r="BE32" s="740"/>
      <c r="BF32" s="740"/>
      <c r="BG32" s="740"/>
      <c r="BH32" s="740"/>
      <c r="BI32" s="740"/>
      <c r="BJ32" s="740"/>
      <c r="BK32" s="741"/>
    </row>
    <row r="33" spans="2:63" ht="18" customHeight="1">
      <c r="B33" s="3821"/>
      <c r="C33" s="3822"/>
      <c r="D33" s="3822"/>
      <c r="E33" s="3822"/>
      <c r="F33" s="3822"/>
      <c r="G33" s="3822"/>
      <c r="H33" s="3823"/>
      <c r="I33" s="3828"/>
      <c r="J33" s="3822"/>
      <c r="K33" s="3822"/>
      <c r="L33" s="3822"/>
      <c r="M33" s="3822"/>
      <c r="N33" s="3822"/>
      <c r="O33" s="3822"/>
      <c r="P33" s="3822"/>
      <c r="Q33" s="3822"/>
      <c r="R33" s="3822"/>
      <c r="S33" s="3822"/>
      <c r="T33" s="3822"/>
      <c r="U33" s="3823"/>
      <c r="V33" s="734"/>
      <c r="W33" s="735"/>
      <c r="X33" s="750"/>
      <c r="Y33" s="735"/>
      <c r="Z33" s="735"/>
      <c r="AA33" s="735"/>
      <c r="AB33" s="735"/>
      <c r="AC33" s="735"/>
      <c r="AD33" s="735"/>
      <c r="AE33" s="735"/>
      <c r="AF33" s="735"/>
      <c r="AG33" s="735"/>
      <c r="AH33" s="735"/>
      <c r="AI33" s="735"/>
      <c r="AJ33" s="735"/>
      <c r="AK33" s="735"/>
      <c r="AL33" s="735"/>
      <c r="AM33" s="735"/>
      <c r="AN33" s="690"/>
      <c r="AO33" s="690"/>
      <c r="AP33" s="690"/>
      <c r="AQ33" s="690"/>
      <c r="AR33" s="690"/>
      <c r="AS33" s="690"/>
      <c r="AT33" s="690"/>
      <c r="AU33" s="690"/>
      <c r="AV33" s="3810" t="str">
        <f>IF(AA34&gt;0,AA34+1-AA32,"")</f>
        <v/>
      </c>
      <c r="AW33" s="3810"/>
      <c r="AX33" s="3810"/>
      <c r="AY33" s="3810"/>
      <c r="AZ33" s="3810"/>
      <c r="BA33" s="3810"/>
      <c r="BB33" s="690" t="s">
        <v>1027</v>
      </c>
      <c r="BC33" s="690"/>
      <c r="BD33" s="690"/>
      <c r="BE33" s="690"/>
      <c r="BF33" s="690"/>
      <c r="BG33" s="690"/>
      <c r="BH33" s="690"/>
      <c r="BI33" s="690"/>
      <c r="BJ33" s="690"/>
      <c r="BK33" s="697"/>
    </row>
    <row r="34" spans="2:63" ht="16.5" customHeight="1">
      <c r="B34" s="3824"/>
      <c r="C34" s="3825"/>
      <c r="D34" s="3825"/>
      <c r="E34" s="3825"/>
      <c r="F34" s="3825"/>
      <c r="G34" s="3825"/>
      <c r="H34" s="3826"/>
      <c r="I34" s="3829"/>
      <c r="J34" s="3825"/>
      <c r="K34" s="3825"/>
      <c r="L34" s="3825"/>
      <c r="M34" s="3825"/>
      <c r="N34" s="3825"/>
      <c r="O34" s="3825"/>
      <c r="P34" s="3825"/>
      <c r="Q34" s="3825"/>
      <c r="R34" s="3825"/>
      <c r="S34" s="3825"/>
      <c r="T34" s="3825"/>
      <c r="U34" s="3826"/>
      <c r="V34" s="736"/>
      <c r="W34" s="737"/>
      <c r="X34" s="737"/>
      <c r="Y34" s="737"/>
      <c r="Z34" s="737"/>
      <c r="AA34" s="3831"/>
      <c r="AB34" s="3831"/>
      <c r="AC34" s="3831"/>
      <c r="AD34" s="3831"/>
      <c r="AE34" s="3831"/>
      <c r="AF34" s="3831"/>
      <c r="AG34" s="3831"/>
      <c r="AH34" s="3831"/>
      <c r="AI34" s="3831"/>
      <c r="AJ34" s="3831"/>
      <c r="AK34" s="3831"/>
      <c r="AL34" s="3831"/>
      <c r="AM34" s="3831"/>
      <c r="AN34" s="3831"/>
      <c r="AO34" s="3831"/>
      <c r="AP34" s="3831"/>
      <c r="AQ34" s="3831"/>
      <c r="AR34" s="3831"/>
      <c r="AS34" s="703" t="s">
        <v>540</v>
      </c>
      <c r="AT34" s="703"/>
      <c r="AU34" s="703"/>
      <c r="AV34" s="703"/>
      <c r="AW34" s="703"/>
      <c r="AX34" s="703"/>
      <c r="AY34" s="703"/>
      <c r="AZ34" s="703"/>
      <c r="BA34" s="703"/>
      <c r="BB34" s="703"/>
      <c r="BC34" s="703"/>
      <c r="BD34" s="703"/>
      <c r="BE34" s="703"/>
      <c r="BF34" s="703"/>
      <c r="BG34" s="703"/>
      <c r="BH34" s="703"/>
      <c r="BI34" s="703"/>
      <c r="BJ34" s="703"/>
      <c r="BK34" s="707"/>
    </row>
    <row r="35" spans="2:63" ht="19.5" customHeight="1">
      <c r="B35" s="751"/>
      <c r="C35" s="752" t="s">
        <v>1028</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3"/>
      <c r="AO35" s="754" t="s">
        <v>1029</v>
      </c>
      <c r="AP35" s="754"/>
      <c r="AQ35" s="754"/>
      <c r="AR35" s="754"/>
      <c r="AS35" s="754"/>
      <c r="AT35" s="754"/>
      <c r="AU35" s="754"/>
      <c r="AV35" s="754"/>
      <c r="AW35" s="754"/>
      <c r="AX35" s="754"/>
      <c r="AY35" s="754"/>
      <c r="AZ35" s="754"/>
      <c r="BA35" s="754"/>
      <c r="BB35" s="754"/>
      <c r="BC35" s="754"/>
      <c r="BD35" s="754"/>
      <c r="BE35" s="754"/>
      <c r="BF35" s="754"/>
      <c r="BG35" s="754"/>
      <c r="BH35" s="754" t="s">
        <v>1030</v>
      </c>
      <c r="BI35" s="754"/>
      <c r="BJ35" s="754"/>
      <c r="BK35" s="755"/>
    </row>
    <row r="36" spans="2:63" ht="20.25" customHeight="1">
      <c r="B36" s="756"/>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3827" t="s">
        <v>872</v>
      </c>
      <c r="AO36" s="3819"/>
      <c r="AP36" s="3819"/>
      <c r="AQ36" s="3819"/>
      <c r="AR36" s="3819"/>
      <c r="AS36" s="3820"/>
      <c r="AT36" s="754"/>
      <c r="AU36" s="754"/>
      <c r="AV36" s="754" t="s">
        <v>1031</v>
      </c>
      <c r="AW36" s="758" t="s">
        <v>1032</v>
      </c>
      <c r="AX36" s="754"/>
      <c r="AY36" s="754"/>
      <c r="AZ36" s="754"/>
      <c r="BA36" s="754"/>
      <c r="BB36" s="758" t="s">
        <v>1032</v>
      </c>
      <c r="BC36" s="754"/>
      <c r="BD36" s="754"/>
      <c r="BE36" s="754"/>
      <c r="BF36" s="754"/>
      <c r="BG36" s="754"/>
      <c r="BH36" s="754" t="s">
        <v>1033</v>
      </c>
      <c r="BI36" s="754"/>
      <c r="BJ36" s="754"/>
      <c r="BK36" s="755"/>
    </row>
    <row r="37" spans="2:63" ht="21" customHeight="1">
      <c r="B37" s="756"/>
      <c r="C37" s="757"/>
      <c r="D37" s="757"/>
      <c r="E37" s="757"/>
      <c r="F37" s="757"/>
      <c r="G37" s="759"/>
      <c r="H37" s="759"/>
      <c r="I37" s="760"/>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3828"/>
      <c r="AO37" s="3832"/>
      <c r="AP37" s="3832"/>
      <c r="AQ37" s="3832"/>
      <c r="AR37" s="3832"/>
      <c r="AS37" s="3823"/>
      <c r="AT37" s="754"/>
      <c r="AU37" s="754"/>
      <c r="AV37" s="754"/>
      <c r="AW37" s="758" t="s">
        <v>1034</v>
      </c>
      <c r="AX37" s="754"/>
      <c r="AY37" s="754"/>
      <c r="AZ37" s="754"/>
      <c r="BA37" s="754"/>
      <c r="BB37" s="758" t="s">
        <v>1034</v>
      </c>
      <c r="BC37" s="754"/>
      <c r="BD37" s="754"/>
      <c r="BE37" s="754"/>
      <c r="BF37" s="754"/>
      <c r="BG37" s="754"/>
      <c r="BH37" s="754" t="s">
        <v>1035</v>
      </c>
      <c r="BI37" s="754"/>
      <c r="BJ37" s="754"/>
      <c r="BK37" s="755"/>
    </row>
    <row r="38" spans="2:63" ht="20.25" customHeight="1">
      <c r="B38" s="761"/>
      <c r="C38" s="757"/>
      <c r="D38" s="757"/>
      <c r="E38" s="757"/>
      <c r="F38" s="757"/>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3829"/>
      <c r="AO38" s="3825"/>
      <c r="AP38" s="3825"/>
      <c r="AQ38" s="3825"/>
      <c r="AR38" s="3825"/>
      <c r="AS38" s="3826"/>
      <c r="AT38" s="754"/>
      <c r="AU38" s="754"/>
      <c r="AV38" s="754"/>
      <c r="AW38" s="758" t="s">
        <v>1034</v>
      </c>
      <c r="AX38" s="754"/>
      <c r="AY38" s="754"/>
      <c r="AZ38" s="754"/>
      <c r="BA38" s="754"/>
      <c r="BB38" s="758" t="s">
        <v>1034</v>
      </c>
      <c r="BC38" s="754"/>
      <c r="BD38" s="754"/>
      <c r="BE38" s="754"/>
      <c r="BF38" s="754"/>
      <c r="BG38" s="754"/>
      <c r="BH38" s="754" t="s">
        <v>1036</v>
      </c>
      <c r="BI38" s="754"/>
      <c r="BJ38" s="754"/>
      <c r="BK38" s="755"/>
    </row>
    <row r="39" spans="2:63" ht="9.75" customHeight="1">
      <c r="B39" s="756"/>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9"/>
      <c r="AH39" s="759"/>
      <c r="AI39" s="759"/>
      <c r="AJ39" s="759"/>
      <c r="AK39" s="759"/>
      <c r="AL39" s="759"/>
      <c r="AM39" s="759"/>
      <c r="AN39" s="696"/>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7"/>
    </row>
    <row r="40" spans="2:63" ht="7.5" customHeight="1">
      <c r="B40" s="761"/>
      <c r="C40" s="757"/>
      <c r="D40" s="757"/>
      <c r="E40" s="757"/>
      <c r="F40" s="757"/>
      <c r="G40" s="757"/>
      <c r="H40" s="757"/>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7"/>
      <c r="AI40" s="757"/>
      <c r="AJ40" s="757"/>
      <c r="AK40" s="757"/>
      <c r="AL40" s="757"/>
      <c r="AM40" s="757"/>
      <c r="AN40" s="696"/>
      <c r="AO40" s="694"/>
      <c r="AP40" s="694"/>
      <c r="AQ40" s="739"/>
      <c r="AR40" s="731"/>
      <c r="AS40" s="731"/>
      <c r="AT40" s="730"/>
      <c r="AU40" s="730"/>
      <c r="AV40" s="730"/>
      <c r="AW40" s="730"/>
      <c r="AX40" s="730"/>
      <c r="AY40" s="730"/>
      <c r="AZ40" s="743"/>
      <c r="BA40" s="728"/>
      <c r="BB40" s="728"/>
      <c r="BC40" s="728"/>
      <c r="BD40" s="728"/>
      <c r="BE40" s="728"/>
      <c r="BF40" s="728"/>
      <c r="BG40" s="740"/>
      <c r="BH40" s="731"/>
      <c r="BI40" s="731"/>
      <c r="BJ40" s="731"/>
      <c r="BK40" s="732"/>
    </row>
    <row r="41" spans="2:63" ht="14.25" customHeight="1">
      <c r="B41" s="756"/>
      <c r="C41" s="757"/>
      <c r="D41" s="757"/>
      <c r="E41" s="757"/>
      <c r="F41" s="757"/>
      <c r="G41" s="757"/>
      <c r="H41" s="757"/>
      <c r="I41" s="762"/>
      <c r="J41" s="757"/>
      <c r="K41" s="757"/>
      <c r="L41" s="757"/>
      <c r="M41" s="763"/>
      <c r="N41" s="763"/>
      <c r="O41" s="763"/>
      <c r="P41" s="763"/>
      <c r="Q41" s="763"/>
      <c r="R41" s="763"/>
      <c r="S41" s="757"/>
      <c r="T41" s="763"/>
      <c r="U41" s="757"/>
      <c r="V41" s="757"/>
      <c r="W41" s="763"/>
      <c r="X41" s="763"/>
      <c r="Y41" s="763"/>
      <c r="Z41" s="763"/>
      <c r="AA41" s="763"/>
      <c r="AB41" s="763"/>
      <c r="AC41" s="757"/>
      <c r="AD41" s="757"/>
      <c r="AE41" s="757"/>
      <c r="AF41" s="757"/>
      <c r="AG41" s="757"/>
      <c r="AH41" s="757"/>
      <c r="AI41" s="757"/>
      <c r="AJ41" s="757"/>
      <c r="AK41" s="757"/>
      <c r="AL41" s="757"/>
      <c r="AM41" s="757"/>
      <c r="AN41" s="700"/>
      <c r="AO41" s="694"/>
      <c r="AP41" s="694"/>
      <c r="AQ41" s="700"/>
      <c r="AR41" s="3833" t="s">
        <v>1201</v>
      </c>
      <c r="AS41" s="3834"/>
      <c r="AT41" s="3834"/>
      <c r="AU41" s="3834"/>
      <c r="AV41" s="3834"/>
      <c r="AW41" s="3834"/>
      <c r="AX41" s="3834"/>
      <c r="AY41" s="3834"/>
      <c r="AZ41" s="3834"/>
      <c r="BA41" s="3834"/>
      <c r="BB41" s="3834"/>
      <c r="BC41" s="3834"/>
      <c r="BD41" s="3834"/>
      <c r="BE41" s="3834"/>
      <c r="BF41" s="3834"/>
      <c r="BG41" s="3834"/>
      <c r="BH41" s="3834"/>
      <c r="BI41" s="694"/>
      <c r="BJ41" s="694"/>
      <c r="BK41" s="701"/>
    </row>
    <row r="42" spans="2:63" ht="14.25" customHeight="1">
      <c r="B42" s="756"/>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9"/>
      <c r="AC42" s="757"/>
      <c r="AD42" s="757"/>
      <c r="AE42" s="757"/>
      <c r="AF42" s="759"/>
      <c r="AG42" s="757"/>
      <c r="AH42" s="757"/>
      <c r="AI42" s="757"/>
      <c r="AJ42" s="757"/>
      <c r="AK42" s="757"/>
      <c r="AL42" s="757"/>
      <c r="AM42" s="757"/>
      <c r="AN42" s="700"/>
      <c r="AO42" s="694"/>
      <c r="AP42" s="694"/>
      <c r="AQ42" s="700"/>
      <c r="AR42" s="3833" t="s">
        <v>112</v>
      </c>
      <c r="AS42" s="3833"/>
      <c r="AT42" s="3833"/>
      <c r="AU42" s="3833"/>
      <c r="AV42" s="3833"/>
      <c r="AW42" s="3833"/>
      <c r="AX42" s="3833"/>
      <c r="AY42" s="3833"/>
      <c r="AZ42" s="3833"/>
      <c r="BA42" s="3833"/>
      <c r="BB42" s="3833"/>
      <c r="BC42" s="3833"/>
      <c r="BD42" s="3833"/>
      <c r="BE42" s="3833"/>
      <c r="BF42" s="3833"/>
      <c r="BG42" s="3833"/>
      <c r="BH42" s="3833"/>
      <c r="BI42" s="694"/>
      <c r="BJ42" s="694"/>
      <c r="BK42" s="701"/>
    </row>
    <row r="43" spans="2:63" ht="5.25" customHeight="1">
      <c r="B43" s="756"/>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00"/>
      <c r="AO43" s="694"/>
      <c r="AP43" s="694"/>
      <c r="AQ43" s="733"/>
      <c r="AR43" s="704"/>
      <c r="AS43" s="704"/>
      <c r="AT43" s="704"/>
      <c r="AU43" s="704"/>
      <c r="AV43" s="704"/>
      <c r="AW43" s="704"/>
      <c r="AX43" s="704"/>
      <c r="AY43" s="704"/>
      <c r="AZ43" s="704"/>
      <c r="BA43" s="704"/>
      <c r="BB43" s="704"/>
      <c r="BC43" s="704"/>
      <c r="BD43" s="704"/>
      <c r="BE43" s="704"/>
      <c r="BF43" s="704"/>
      <c r="BG43" s="704"/>
      <c r="BH43" s="704"/>
      <c r="BI43" s="704"/>
      <c r="BJ43" s="704"/>
      <c r="BK43" s="738"/>
    </row>
    <row r="44" spans="2:63" ht="14.25" customHeight="1">
      <c r="B44" s="761"/>
      <c r="C44" s="759"/>
      <c r="D44" s="759"/>
      <c r="E44" s="759"/>
      <c r="F44" s="759"/>
      <c r="G44" s="759"/>
      <c r="H44" s="759"/>
      <c r="I44" s="759"/>
      <c r="J44" s="759"/>
      <c r="K44" s="759"/>
      <c r="L44" s="759"/>
      <c r="M44" s="759"/>
      <c r="N44" s="759"/>
      <c r="O44" s="759"/>
      <c r="P44" s="759"/>
      <c r="Q44" s="757"/>
      <c r="R44" s="757"/>
      <c r="S44" s="757"/>
      <c r="T44" s="757"/>
      <c r="U44" s="757"/>
      <c r="V44" s="757"/>
      <c r="W44" s="757"/>
      <c r="X44" s="757"/>
      <c r="Y44" s="757"/>
      <c r="Z44" s="757"/>
      <c r="AA44" s="757"/>
      <c r="AB44" s="757"/>
      <c r="AC44" s="759"/>
      <c r="AD44" s="759"/>
      <c r="AE44" s="759"/>
      <c r="AF44" s="759"/>
      <c r="AG44" s="759"/>
      <c r="AH44" s="759"/>
      <c r="AI44" s="759"/>
      <c r="AJ44" s="759"/>
      <c r="AK44" s="759"/>
      <c r="AL44" s="759"/>
      <c r="AM44" s="759"/>
      <c r="AN44" s="696"/>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7"/>
    </row>
    <row r="45" spans="2:63" ht="14.25" customHeight="1">
      <c r="B45" s="761"/>
      <c r="C45" s="759"/>
      <c r="D45" s="759"/>
      <c r="E45" s="759"/>
      <c r="F45" s="759"/>
      <c r="G45" s="759"/>
      <c r="H45" s="759"/>
      <c r="I45" s="759"/>
      <c r="J45" s="759"/>
      <c r="K45" s="759"/>
      <c r="L45" s="759"/>
      <c r="M45" s="759"/>
      <c r="N45" s="759"/>
      <c r="O45" s="759"/>
      <c r="P45" s="757"/>
      <c r="Q45" s="757"/>
      <c r="R45" s="757"/>
      <c r="S45" s="757"/>
      <c r="T45" s="757"/>
      <c r="U45" s="757"/>
      <c r="V45" s="757"/>
      <c r="W45" s="757"/>
      <c r="X45" s="757"/>
      <c r="Y45" s="757"/>
      <c r="Z45" s="757"/>
      <c r="AA45" s="757"/>
      <c r="AB45" s="757"/>
      <c r="AC45" s="759"/>
      <c r="AD45" s="759"/>
      <c r="AE45" s="759"/>
      <c r="AF45" s="759"/>
      <c r="AG45" s="759"/>
      <c r="AH45" s="759"/>
      <c r="AI45" s="759"/>
      <c r="AJ45" s="759"/>
      <c r="AK45" s="759"/>
      <c r="AL45" s="759"/>
      <c r="AM45" s="759"/>
      <c r="AN45" s="696"/>
      <c r="AO45" s="690" t="s">
        <v>1377</v>
      </c>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7"/>
    </row>
    <row r="46" spans="2:63" ht="14.25" customHeight="1">
      <c r="B46" s="761"/>
      <c r="C46" s="759"/>
      <c r="D46" s="759"/>
      <c r="E46" s="759"/>
      <c r="F46" s="759"/>
      <c r="G46" s="759"/>
      <c r="H46" s="759"/>
      <c r="I46" s="759"/>
      <c r="J46" s="759"/>
      <c r="K46" s="759"/>
      <c r="L46" s="759"/>
      <c r="M46" s="759"/>
      <c r="N46" s="759"/>
      <c r="O46" s="759"/>
      <c r="P46" s="759"/>
      <c r="Q46" s="757"/>
      <c r="R46" s="757"/>
      <c r="S46" s="757"/>
      <c r="T46" s="757"/>
      <c r="U46" s="757"/>
      <c r="V46" s="757"/>
      <c r="W46" s="757"/>
      <c r="X46" s="757"/>
      <c r="Y46" s="757"/>
      <c r="Z46" s="757"/>
      <c r="AA46" s="757"/>
      <c r="AB46" s="757"/>
      <c r="AC46" s="759"/>
      <c r="AD46" s="759"/>
      <c r="AE46" s="759"/>
      <c r="AF46" s="759"/>
      <c r="AG46" s="759"/>
      <c r="AH46" s="759"/>
      <c r="AI46" s="759"/>
      <c r="AJ46" s="759"/>
      <c r="AK46" s="759"/>
      <c r="AL46" s="759"/>
      <c r="AM46" s="764"/>
      <c r="AN46" s="696"/>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7"/>
    </row>
    <row r="47" spans="2:63" ht="14.25" customHeight="1">
      <c r="B47" s="761"/>
      <c r="C47" s="759"/>
      <c r="D47" s="759"/>
      <c r="E47" s="759"/>
      <c r="F47" s="759"/>
      <c r="G47" s="759"/>
      <c r="H47" s="759"/>
      <c r="I47" s="759"/>
      <c r="J47" s="759"/>
      <c r="K47" s="759"/>
      <c r="L47" s="759"/>
      <c r="M47" s="759"/>
      <c r="N47" s="759"/>
      <c r="O47" s="759"/>
      <c r="P47" s="757"/>
      <c r="Q47" s="757"/>
      <c r="R47" s="757"/>
      <c r="S47" s="757"/>
      <c r="T47" s="757"/>
      <c r="U47" s="757"/>
      <c r="V47" s="757"/>
      <c r="W47" s="757"/>
      <c r="X47" s="757"/>
      <c r="Y47" s="757"/>
      <c r="Z47" s="757"/>
      <c r="AA47" s="757"/>
      <c r="AB47" s="757"/>
      <c r="AC47" s="759"/>
      <c r="AD47" s="759"/>
      <c r="AE47" s="759"/>
      <c r="AF47" s="759"/>
      <c r="AG47" s="759"/>
      <c r="AH47" s="759"/>
      <c r="AI47" s="759"/>
      <c r="AJ47" s="759"/>
      <c r="AK47" s="759"/>
      <c r="AL47" s="759"/>
      <c r="AM47" s="759"/>
      <c r="AN47" s="696"/>
      <c r="AO47" s="3835" t="str">
        <f>"福 岡 県 "&amp;入力シート!C3&amp;"長 殿"</f>
        <v>福 岡 県 長 殿</v>
      </c>
      <c r="AP47" s="3836"/>
      <c r="AQ47" s="3836"/>
      <c r="AR47" s="3836"/>
      <c r="AS47" s="3836"/>
      <c r="AT47" s="3836"/>
      <c r="AU47" s="3836"/>
      <c r="AV47" s="3836"/>
      <c r="AW47" s="3836"/>
      <c r="AX47" s="3836"/>
      <c r="AY47" s="3836"/>
      <c r="AZ47" s="3836"/>
      <c r="BA47" s="3836"/>
      <c r="BB47" s="3836"/>
      <c r="BC47" s="3836"/>
      <c r="BD47" s="3836"/>
      <c r="BE47" s="3836"/>
      <c r="BF47" s="3836"/>
      <c r="BG47" s="3836"/>
      <c r="BH47" s="3836"/>
      <c r="BI47" s="3836"/>
      <c r="BJ47" s="3836"/>
      <c r="BK47" s="697"/>
    </row>
    <row r="48" spans="2:63" ht="14.25" customHeight="1">
      <c r="B48" s="761"/>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00"/>
      <c r="AO48" s="694"/>
      <c r="AP48" s="694"/>
      <c r="AQ48" s="694" t="s">
        <v>1376</v>
      </c>
      <c r="AR48" s="694"/>
      <c r="AS48" s="694"/>
      <c r="AT48" s="694"/>
      <c r="AU48" s="694"/>
      <c r="AV48" s="694"/>
      <c r="AW48" s="694"/>
      <c r="AX48" s="694"/>
      <c r="AY48" s="694"/>
      <c r="AZ48" s="694"/>
      <c r="BA48" s="694"/>
      <c r="BB48" s="694"/>
      <c r="BC48" s="694"/>
      <c r="BD48" s="694"/>
      <c r="BE48" s="694"/>
      <c r="BF48" s="694"/>
      <c r="BG48" s="694"/>
      <c r="BH48" s="694"/>
      <c r="BI48" s="694"/>
      <c r="BJ48" s="694"/>
      <c r="BK48" s="701"/>
    </row>
    <row r="49" spans="2:63" ht="14.25" customHeight="1">
      <c r="B49" s="761"/>
      <c r="C49" s="759"/>
      <c r="D49" s="759"/>
      <c r="E49" s="759"/>
      <c r="F49" s="759"/>
      <c r="G49" s="759"/>
      <c r="H49" s="759"/>
      <c r="I49" s="759"/>
      <c r="J49" s="759"/>
      <c r="K49" s="759"/>
      <c r="L49" s="759"/>
      <c r="M49" s="759"/>
      <c r="N49" s="759"/>
      <c r="O49" s="759"/>
      <c r="P49" s="759"/>
      <c r="Q49" s="759"/>
      <c r="R49" s="759"/>
      <c r="S49" s="757"/>
      <c r="T49" s="757"/>
      <c r="U49" s="757"/>
      <c r="V49" s="757"/>
      <c r="W49" s="757"/>
      <c r="X49" s="757"/>
      <c r="Y49" s="757"/>
      <c r="Z49" s="757"/>
      <c r="AA49" s="757"/>
      <c r="AB49" s="757"/>
      <c r="AC49" s="757"/>
      <c r="AD49" s="757"/>
      <c r="AE49" s="757"/>
      <c r="AF49" s="757"/>
      <c r="AG49" s="757"/>
      <c r="AH49" s="757"/>
      <c r="AI49" s="757"/>
      <c r="AJ49" s="757"/>
      <c r="AK49" s="757"/>
      <c r="AL49" s="757"/>
      <c r="AM49" s="759"/>
      <c r="AN49" s="696"/>
      <c r="AO49" s="690"/>
      <c r="AP49" s="690"/>
      <c r="AQ49" s="690" t="s">
        <v>1037</v>
      </c>
      <c r="AR49" s="690"/>
      <c r="AS49" s="690"/>
      <c r="AT49" s="690"/>
      <c r="AU49" s="690"/>
      <c r="AV49" s="690"/>
      <c r="AW49" s="690"/>
      <c r="AX49" s="690"/>
      <c r="AY49" s="690"/>
      <c r="AZ49" s="690"/>
      <c r="BA49" s="690"/>
      <c r="BB49" s="690"/>
      <c r="BC49" s="690"/>
      <c r="BD49" s="690"/>
      <c r="BE49" s="690"/>
      <c r="BF49" s="690"/>
      <c r="BG49" s="690"/>
      <c r="BH49" s="690"/>
      <c r="BI49" s="690"/>
      <c r="BJ49" s="690"/>
      <c r="BK49" s="697"/>
    </row>
    <row r="50" spans="2:63" ht="14.25" customHeight="1">
      <c r="B50" s="761"/>
      <c r="C50" s="759"/>
      <c r="D50" s="759"/>
      <c r="E50" s="759"/>
      <c r="F50" s="759"/>
      <c r="G50" s="759"/>
      <c r="H50" s="759"/>
      <c r="I50" s="759"/>
      <c r="J50" s="759"/>
      <c r="K50" s="759"/>
      <c r="L50" s="759"/>
      <c r="M50" s="759"/>
      <c r="N50" s="759"/>
      <c r="O50" s="759"/>
      <c r="P50" s="759"/>
      <c r="Q50" s="759"/>
      <c r="R50" s="759"/>
      <c r="S50" s="757"/>
      <c r="T50" s="757"/>
      <c r="U50" s="757"/>
      <c r="V50" s="757"/>
      <c r="W50" s="757"/>
      <c r="X50" s="757"/>
      <c r="Y50" s="757"/>
      <c r="Z50" s="757"/>
      <c r="AA50" s="757"/>
      <c r="AB50" s="757"/>
      <c r="AC50" s="757"/>
      <c r="AD50" s="757"/>
      <c r="AE50" s="757"/>
      <c r="AF50" s="757"/>
      <c r="AG50" s="757"/>
      <c r="AH50" s="757"/>
      <c r="AI50" s="757"/>
      <c r="AJ50" s="757"/>
      <c r="AK50" s="757"/>
      <c r="AL50" s="757"/>
      <c r="AM50" s="759"/>
      <c r="AN50" s="696"/>
      <c r="AO50" s="690"/>
      <c r="AP50" s="690"/>
      <c r="AQ50" s="690" t="s">
        <v>1038</v>
      </c>
      <c r="AR50" s="690"/>
      <c r="AS50" s="690"/>
      <c r="AT50" s="690"/>
      <c r="AU50" s="690"/>
      <c r="AV50" s="690"/>
      <c r="AW50" s="690"/>
      <c r="AX50" s="690"/>
      <c r="AY50" s="690"/>
      <c r="AZ50" s="690"/>
      <c r="BA50" s="690"/>
      <c r="BB50" s="690"/>
      <c r="BC50" s="690"/>
      <c r="BD50" s="690"/>
      <c r="BE50" s="690"/>
      <c r="BF50" s="690"/>
      <c r="BG50" s="690"/>
      <c r="BH50" s="690"/>
      <c r="BI50" s="690"/>
      <c r="BJ50" s="690"/>
      <c r="BK50" s="697"/>
    </row>
    <row r="51" spans="2:63" ht="14.25" customHeight="1">
      <c r="B51" s="761"/>
      <c r="C51" s="759"/>
      <c r="D51" s="759"/>
      <c r="E51" s="759"/>
      <c r="F51" s="759"/>
      <c r="G51" s="759"/>
      <c r="H51" s="759"/>
      <c r="I51" s="759"/>
      <c r="J51" s="759"/>
      <c r="K51" s="759"/>
      <c r="L51" s="759"/>
      <c r="M51" s="759"/>
      <c r="N51" s="759"/>
      <c r="O51" s="759"/>
      <c r="P51" s="759"/>
      <c r="Q51" s="759"/>
      <c r="R51" s="759"/>
      <c r="S51" s="757"/>
      <c r="T51" s="757"/>
      <c r="U51" s="757"/>
      <c r="V51" s="757"/>
      <c r="W51" s="757"/>
      <c r="X51" s="757"/>
      <c r="Y51" s="757"/>
      <c r="Z51" s="757"/>
      <c r="AA51" s="757"/>
      <c r="AB51" s="757"/>
      <c r="AC51" s="757"/>
      <c r="AD51" s="757"/>
      <c r="AE51" s="757"/>
      <c r="AF51" s="757"/>
      <c r="AG51" s="757"/>
      <c r="AH51" s="757"/>
      <c r="AI51" s="757"/>
      <c r="AJ51" s="757"/>
      <c r="AK51" s="757"/>
      <c r="AL51" s="757"/>
      <c r="AM51" s="759"/>
      <c r="AN51" s="696"/>
      <c r="AO51" s="690"/>
      <c r="AP51" s="690"/>
      <c r="AQ51" s="690" t="s">
        <v>112</v>
      </c>
      <c r="AR51" s="690"/>
      <c r="AS51" s="690"/>
      <c r="AT51" s="690"/>
      <c r="AU51" s="690"/>
      <c r="AV51" s="690"/>
      <c r="AW51" s="690"/>
      <c r="AX51" s="690"/>
      <c r="AY51" s="690"/>
      <c r="AZ51" s="690"/>
      <c r="BA51" s="690"/>
      <c r="BB51" s="690"/>
      <c r="BC51" s="690"/>
      <c r="BD51" s="690"/>
      <c r="BE51" s="690"/>
      <c r="BF51" s="690"/>
      <c r="BG51" s="690"/>
      <c r="BH51" s="690"/>
      <c r="BI51" s="690"/>
      <c r="BJ51" s="690"/>
      <c r="BK51" s="697"/>
    </row>
    <row r="52" spans="2:63" ht="14.25" customHeight="1">
      <c r="B52" s="761"/>
      <c r="C52" s="759"/>
      <c r="D52" s="759"/>
      <c r="E52" s="759"/>
      <c r="F52" s="759"/>
      <c r="G52" s="759"/>
      <c r="H52" s="759"/>
      <c r="I52" s="759"/>
      <c r="J52" s="759"/>
      <c r="K52" s="759"/>
      <c r="L52" s="759"/>
      <c r="M52" s="759"/>
      <c r="N52" s="759"/>
      <c r="O52" s="759"/>
      <c r="P52" s="759"/>
      <c r="Q52" s="759"/>
      <c r="R52" s="759"/>
      <c r="S52" s="757"/>
      <c r="T52" s="757"/>
      <c r="U52" s="757"/>
      <c r="V52" s="757"/>
      <c r="W52" s="757"/>
      <c r="X52" s="757"/>
      <c r="Y52" s="757"/>
      <c r="Z52" s="757"/>
      <c r="AA52" s="757"/>
      <c r="AB52" s="757"/>
      <c r="AC52" s="757"/>
      <c r="AD52" s="757"/>
      <c r="AE52" s="757"/>
      <c r="AF52" s="757"/>
      <c r="AG52" s="757"/>
      <c r="AH52" s="757"/>
      <c r="AI52" s="757"/>
      <c r="AJ52" s="757"/>
      <c r="AK52" s="757"/>
      <c r="AL52" s="757"/>
      <c r="AM52" s="757"/>
      <c r="AN52" s="765"/>
      <c r="AO52" s="691"/>
      <c r="AP52" s="691"/>
      <c r="AQ52" s="691"/>
      <c r="AR52" s="691"/>
      <c r="AS52" s="690"/>
      <c r="AT52" s="690"/>
      <c r="AU52" s="690"/>
      <c r="AV52" s="690"/>
      <c r="AW52" s="690"/>
      <c r="AX52" s="690"/>
      <c r="AY52" s="690"/>
      <c r="AZ52" s="766" t="s">
        <v>1039</v>
      </c>
      <c r="BA52" s="740"/>
      <c r="BB52" s="742"/>
      <c r="BC52" s="742"/>
      <c r="BD52" s="742"/>
      <c r="BE52" s="767"/>
      <c r="BF52" s="768" t="s">
        <v>1040</v>
      </c>
      <c r="BG52" s="742"/>
      <c r="BH52" s="742"/>
      <c r="BI52" s="742"/>
      <c r="BJ52" s="742"/>
      <c r="BK52" s="769"/>
    </row>
    <row r="53" spans="2:63" ht="14.25" customHeight="1">
      <c r="B53" s="761"/>
      <c r="C53" s="759"/>
      <c r="D53" s="759"/>
      <c r="E53" s="759"/>
      <c r="F53" s="759"/>
      <c r="G53" s="759"/>
      <c r="H53" s="759"/>
      <c r="I53" s="759"/>
      <c r="J53" s="759"/>
      <c r="K53" s="759"/>
      <c r="L53" s="759"/>
      <c r="M53" s="759"/>
      <c r="N53" s="759"/>
      <c r="O53" s="759"/>
      <c r="P53" s="759"/>
      <c r="Q53" s="759"/>
      <c r="R53" s="759"/>
      <c r="S53" s="757"/>
      <c r="T53" s="757"/>
      <c r="U53" s="757"/>
      <c r="V53" s="757"/>
      <c r="W53" s="757"/>
      <c r="X53" s="757"/>
      <c r="Y53" s="757"/>
      <c r="Z53" s="757"/>
      <c r="AA53" s="757"/>
      <c r="AB53" s="757"/>
      <c r="AC53" s="757"/>
      <c r="AD53" s="757"/>
      <c r="AE53" s="757"/>
      <c r="AF53" s="757"/>
      <c r="AG53" s="757"/>
      <c r="AH53" s="757"/>
      <c r="AI53" s="759"/>
      <c r="AJ53" s="757"/>
      <c r="AK53" s="757"/>
      <c r="AL53" s="757"/>
      <c r="AM53" s="759"/>
      <c r="AN53" s="696"/>
      <c r="AO53" s="694"/>
      <c r="AP53" s="694"/>
      <c r="AQ53" s="694"/>
      <c r="AR53" s="690"/>
      <c r="AS53" s="690"/>
      <c r="AT53" s="690"/>
      <c r="AU53" s="690"/>
      <c r="AV53" s="690"/>
      <c r="AW53" s="690"/>
      <c r="AX53" s="690"/>
      <c r="AY53" s="690"/>
      <c r="AZ53" s="696"/>
      <c r="BA53" s="690"/>
      <c r="BB53" s="690"/>
      <c r="BC53" s="694"/>
      <c r="BD53" s="694"/>
      <c r="BE53" s="699"/>
      <c r="BF53" s="696"/>
      <c r="BG53" s="690"/>
      <c r="BH53" s="694"/>
      <c r="BI53" s="694"/>
      <c r="BJ53" s="694"/>
      <c r="BK53" s="697"/>
    </row>
    <row r="54" spans="2:63" ht="12" customHeight="1">
      <c r="B54" s="761"/>
      <c r="C54" s="759"/>
      <c r="D54" s="759"/>
      <c r="E54" s="759"/>
      <c r="F54" s="759"/>
      <c r="G54" s="759"/>
      <c r="H54" s="759"/>
      <c r="I54" s="757"/>
      <c r="J54" s="757"/>
      <c r="K54" s="757"/>
      <c r="L54" s="757"/>
      <c r="M54" s="757"/>
      <c r="N54" s="757"/>
      <c r="O54" s="757"/>
      <c r="P54" s="759"/>
      <c r="Q54" s="759"/>
      <c r="R54" s="757"/>
      <c r="S54" s="757"/>
      <c r="T54" s="757"/>
      <c r="U54" s="757"/>
      <c r="V54" s="757"/>
      <c r="W54" s="757"/>
      <c r="X54" s="757"/>
      <c r="Y54" s="757"/>
      <c r="Z54" s="757"/>
      <c r="AA54" s="757"/>
      <c r="AB54" s="757"/>
      <c r="AC54" s="757"/>
      <c r="AD54" s="757"/>
      <c r="AE54" s="757"/>
      <c r="AF54" s="757"/>
      <c r="AG54" s="757"/>
      <c r="AH54" s="757"/>
      <c r="AI54" s="759"/>
      <c r="AJ54" s="757"/>
      <c r="AK54" s="757"/>
      <c r="AL54" s="757"/>
      <c r="AM54" s="757"/>
      <c r="AN54" s="696"/>
      <c r="AO54" s="694"/>
      <c r="AP54" s="694"/>
      <c r="AQ54" s="694"/>
      <c r="AR54" s="694"/>
      <c r="AS54" s="690"/>
      <c r="AT54" s="690"/>
      <c r="AU54" s="690"/>
      <c r="AV54" s="690"/>
      <c r="AW54" s="690"/>
      <c r="AX54" s="690"/>
      <c r="AY54" s="690"/>
      <c r="AZ54" s="696"/>
      <c r="BA54" s="690"/>
      <c r="BB54" s="690"/>
      <c r="BC54" s="694"/>
      <c r="BD54" s="694"/>
      <c r="BE54" s="699"/>
      <c r="BF54" s="700"/>
      <c r="BG54" s="690"/>
      <c r="BH54" s="694"/>
      <c r="BI54" s="694"/>
      <c r="BJ54" s="694"/>
      <c r="BK54" s="701"/>
    </row>
    <row r="55" spans="2:63" ht="12" customHeight="1" thickBot="1">
      <c r="B55" s="770"/>
      <c r="C55" s="771"/>
      <c r="D55" s="771"/>
      <c r="E55" s="771"/>
      <c r="F55" s="771"/>
      <c r="G55" s="771"/>
      <c r="H55" s="771"/>
      <c r="I55" s="771"/>
      <c r="J55" s="771"/>
      <c r="K55" s="771"/>
      <c r="L55" s="771"/>
      <c r="M55" s="771"/>
      <c r="N55" s="771"/>
      <c r="O55" s="771"/>
      <c r="P55" s="771"/>
      <c r="Q55" s="771"/>
      <c r="R55" s="772"/>
      <c r="S55" s="772"/>
      <c r="T55" s="772"/>
      <c r="U55" s="772"/>
      <c r="V55" s="772"/>
      <c r="W55" s="772"/>
      <c r="X55" s="772"/>
      <c r="Y55" s="772"/>
      <c r="Z55" s="772"/>
      <c r="AA55" s="772"/>
      <c r="AB55" s="772"/>
      <c r="AC55" s="772"/>
      <c r="AD55" s="772"/>
      <c r="AE55" s="772"/>
      <c r="AF55" s="772"/>
      <c r="AG55" s="772"/>
      <c r="AH55" s="772"/>
      <c r="AI55" s="771"/>
      <c r="AJ55" s="772"/>
      <c r="AK55" s="772"/>
      <c r="AL55" s="772"/>
      <c r="AM55" s="771"/>
      <c r="AN55" s="773"/>
      <c r="AO55" s="774"/>
      <c r="AP55" s="774"/>
      <c r="AQ55" s="774"/>
      <c r="AR55" s="775"/>
      <c r="AS55" s="775"/>
      <c r="AT55" s="775"/>
      <c r="AU55" s="775"/>
      <c r="AV55" s="775"/>
      <c r="AW55" s="775"/>
      <c r="AX55" s="775"/>
      <c r="AY55" s="775"/>
      <c r="AZ55" s="773"/>
      <c r="BA55" s="775"/>
      <c r="BB55" s="775"/>
      <c r="BC55" s="774"/>
      <c r="BD55" s="774"/>
      <c r="BE55" s="776"/>
      <c r="BF55" s="773"/>
      <c r="BG55" s="775"/>
      <c r="BH55" s="774"/>
      <c r="BI55" s="774"/>
      <c r="BJ55" s="774"/>
      <c r="BK55" s="777"/>
    </row>
    <row r="56" spans="2:63" ht="12" customHeight="1">
      <c r="B56" s="686"/>
      <c r="C56" s="686"/>
      <c r="D56" s="686"/>
      <c r="E56" s="686"/>
      <c r="F56" s="686"/>
      <c r="G56" s="686"/>
      <c r="H56" s="686"/>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3811"/>
      <c r="AX56" s="3811"/>
      <c r="AY56" s="3811"/>
      <c r="AZ56" s="3811"/>
      <c r="BA56" s="3811"/>
      <c r="BB56" s="3811"/>
      <c r="BC56" s="3811"/>
      <c r="BD56" s="3811"/>
      <c r="BE56" s="3811"/>
      <c r="BF56" s="3811"/>
      <c r="BG56" s="3811"/>
      <c r="BH56" s="3811"/>
      <c r="BI56" s="3811"/>
      <c r="BJ56" s="3811"/>
      <c r="BK56" s="3811"/>
    </row>
    <row r="57" spans="2:63" ht="12" customHeight="1">
      <c r="B57" s="686"/>
      <c r="C57" s="686"/>
      <c r="D57" s="686"/>
      <c r="E57" s="686"/>
      <c r="F57" s="686"/>
      <c r="G57" s="686"/>
      <c r="H57" s="686"/>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3812"/>
      <c r="AX57" s="3812"/>
      <c r="AY57" s="3812"/>
      <c r="AZ57" s="3812"/>
      <c r="BA57" s="3812"/>
      <c r="BB57" s="3812"/>
      <c r="BC57" s="3812"/>
      <c r="BD57" s="3812"/>
      <c r="BE57" s="3812"/>
      <c r="BF57" s="3812"/>
      <c r="BG57" s="3812"/>
      <c r="BH57" s="3812"/>
      <c r="BI57" s="3812"/>
      <c r="BJ57" s="3812"/>
      <c r="BK57" s="3812"/>
    </row>
    <row r="58" spans="2:63" ht="13.5">
      <c r="AX58" s="687"/>
      <c r="AY58" s="688"/>
      <c r="AZ58" s="685"/>
      <c r="BA58" s="685"/>
      <c r="BB58" s="685"/>
      <c r="BC58" s="685"/>
      <c r="BD58" s="685"/>
      <c r="BE58" s="685"/>
      <c r="BF58" s="685"/>
      <c r="BG58" s="685"/>
      <c r="BH58" s="685"/>
      <c r="BI58" s="685"/>
      <c r="BJ58" s="685"/>
      <c r="BK58" s="685"/>
    </row>
    <row r="59" spans="2:63" ht="13.5" customHeight="1">
      <c r="D59" s="689"/>
      <c r="E59" s="689"/>
      <c r="F59" s="689"/>
      <c r="G59" s="689"/>
      <c r="H59" s="689"/>
    </row>
    <row r="60" spans="2:63" ht="13.5" customHeight="1">
      <c r="D60" s="689"/>
      <c r="E60" s="689"/>
      <c r="F60" s="689"/>
      <c r="G60" s="689"/>
      <c r="H60" s="689"/>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55" bestFit="1" customWidth="1"/>
    <col min="2" max="22" width="4.25" style="355" customWidth="1"/>
    <col min="23" max="23" width="1.625" style="355" customWidth="1"/>
    <col min="24" max="16384" width="9" style="355"/>
  </cols>
  <sheetData>
    <row r="1" spans="1:23" ht="18" customHeight="1">
      <c r="A1" s="1506" t="s">
        <v>1192</v>
      </c>
      <c r="B1" s="235" t="s">
        <v>685</v>
      </c>
      <c r="C1" s="203"/>
      <c r="D1" s="202"/>
      <c r="E1" s="199"/>
      <c r="F1" s="199"/>
      <c r="G1" s="3951" t="s">
        <v>838</v>
      </c>
      <c r="H1" s="3951"/>
      <c r="I1" s="3951"/>
      <c r="J1" s="3951"/>
      <c r="K1" s="3951"/>
      <c r="L1" s="3951"/>
      <c r="M1" s="3951"/>
      <c r="N1" s="3951"/>
      <c r="O1" s="3951"/>
      <c r="P1" s="3951"/>
      <c r="Q1" s="3951"/>
      <c r="R1" s="199"/>
      <c r="S1" s="199"/>
      <c r="T1" s="199"/>
      <c r="U1" s="199"/>
      <c r="V1" s="199"/>
    </row>
    <row r="2" spans="1:23" ht="18" customHeight="1" thickBot="1">
      <c r="A2" s="1506"/>
      <c r="B2" s="236" t="s">
        <v>686</v>
      </c>
      <c r="C2" s="199"/>
      <c r="D2" s="199"/>
      <c r="E2" s="199"/>
      <c r="F2" s="199"/>
      <c r="G2" s="1458"/>
      <c r="H2" s="1458"/>
      <c r="I2" s="1458"/>
      <c r="J2" s="1458"/>
      <c r="K2" s="1458"/>
      <c r="L2" s="1458"/>
      <c r="M2" s="1458"/>
      <c r="N2" s="1458"/>
      <c r="O2" s="1458"/>
      <c r="P2" s="1458"/>
      <c r="Q2" s="1458"/>
      <c r="R2" s="199"/>
      <c r="S2" s="199"/>
      <c r="T2" s="199"/>
      <c r="U2" s="199"/>
      <c r="V2" s="199"/>
    </row>
    <row r="3" spans="1:23" ht="18" customHeight="1">
      <c r="A3" s="1506"/>
      <c r="B3" s="3952" t="s">
        <v>126</v>
      </c>
      <c r="C3" s="1462"/>
      <c r="D3" s="1461" t="s">
        <v>125</v>
      </c>
      <c r="E3" s="1462"/>
      <c r="F3" s="1461" t="s">
        <v>124</v>
      </c>
      <c r="G3" s="1462"/>
      <c r="H3" s="1464" t="s">
        <v>505</v>
      </c>
      <c r="I3" s="1464"/>
      <c r="J3" s="23"/>
      <c r="K3" s="1461" t="s">
        <v>680</v>
      </c>
      <c r="L3" s="1462"/>
      <c r="M3" s="1461" t="s">
        <v>684</v>
      </c>
      <c r="N3" s="1462"/>
      <c r="O3" s="1461" t="s">
        <v>121</v>
      </c>
      <c r="P3" s="1462"/>
      <c r="Q3" s="1461" t="s">
        <v>122</v>
      </c>
      <c r="R3" s="1462"/>
      <c r="S3" s="1461" t="s">
        <v>127</v>
      </c>
      <c r="T3" s="1462"/>
      <c r="U3" s="1461" t="s">
        <v>123</v>
      </c>
      <c r="V3" s="1473"/>
      <c r="W3" s="490"/>
    </row>
    <row r="4" spans="1:23" ht="49.5" customHeight="1">
      <c r="A4" s="684"/>
      <c r="B4" s="3893"/>
      <c r="C4" s="1470"/>
      <c r="D4" s="1469"/>
      <c r="E4" s="1470"/>
      <c r="F4" s="1469"/>
      <c r="G4" s="1470"/>
      <c r="H4" s="1469"/>
      <c r="I4" s="1470"/>
      <c r="J4" s="5"/>
      <c r="K4" s="1469"/>
      <c r="L4" s="1470"/>
      <c r="M4" s="1469"/>
      <c r="N4" s="1470"/>
      <c r="O4" s="1469"/>
      <c r="P4" s="1470"/>
      <c r="Q4" s="1469"/>
      <c r="R4" s="1470"/>
      <c r="S4" s="1469"/>
      <c r="T4" s="1470"/>
      <c r="U4" s="1469"/>
      <c r="V4" s="1474"/>
      <c r="W4" s="412"/>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507" t="str">
        <f>"福 岡 県 "&amp;入力シート!$C$3&amp;"長 殿"</f>
        <v>福 岡 県 長 殿</v>
      </c>
      <c r="D6" s="1507"/>
      <c r="E6" s="1507"/>
      <c r="F6" s="1507"/>
      <c r="G6" s="1507"/>
      <c r="H6" s="1507"/>
      <c r="I6" s="1507"/>
      <c r="J6" s="1507"/>
      <c r="K6" s="1507"/>
      <c r="L6" s="1507"/>
      <c r="M6" s="1507"/>
      <c r="N6" s="1507"/>
      <c r="O6" s="1507"/>
      <c r="P6" s="1507"/>
      <c r="Q6" s="1507"/>
      <c r="R6" s="1507"/>
      <c r="S6" s="1507"/>
      <c r="T6" s="1507"/>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146</v>
      </c>
      <c r="V8" s="27"/>
      <c r="W8" s="624"/>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523" t="s">
        <v>99</v>
      </c>
      <c r="L12" s="1523"/>
      <c r="M12" s="29"/>
      <c r="N12" s="3917" t="str">
        <f>入力シート!$D$22&amp;" "</f>
        <v xml:space="preserve"> </v>
      </c>
      <c r="O12" s="3917"/>
      <c r="P12" s="3917"/>
      <c r="Q12" s="3917"/>
      <c r="R12" s="3917"/>
      <c r="S12" s="3917"/>
      <c r="T12" s="3917"/>
      <c r="U12" s="3917"/>
      <c r="V12" s="30"/>
      <c r="W12" s="625"/>
    </row>
    <row r="13" spans="1:23" ht="15" customHeight="1">
      <c r="B13" s="24"/>
      <c r="C13" s="5"/>
      <c r="D13" s="5"/>
      <c r="E13" s="5"/>
      <c r="F13" s="5"/>
      <c r="G13" s="5"/>
      <c r="H13" s="6"/>
      <c r="I13" s="6" t="s">
        <v>529</v>
      </c>
      <c r="J13" s="18"/>
      <c r="K13" s="1523" t="s">
        <v>182</v>
      </c>
      <c r="L13" s="3919"/>
      <c r="M13" s="29"/>
      <c r="N13" s="3917" t="str">
        <f>入力シート!$D$23&amp;" "</f>
        <v xml:space="preserve"> </v>
      </c>
      <c r="O13" s="3917"/>
      <c r="P13" s="3917"/>
      <c r="Q13" s="3917"/>
      <c r="R13" s="3917"/>
      <c r="S13" s="3917"/>
      <c r="T13" s="3917"/>
      <c r="U13" s="3917"/>
      <c r="V13" s="30"/>
      <c r="W13" s="625"/>
    </row>
    <row r="14" spans="1:23" ht="15" customHeight="1">
      <c r="B14" s="24"/>
      <c r="C14" s="5"/>
      <c r="D14" s="5"/>
      <c r="E14" s="5"/>
      <c r="F14" s="5"/>
      <c r="G14" s="5"/>
      <c r="H14" s="5"/>
      <c r="I14" s="31"/>
      <c r="J14" s="18"/>
      <c r="K14" s="3919"/>
      <c r="L14" s="3919"/>
      <c r="M14" s="29"/>
      <c r="N14" s="3918" t="str">
        <f>"　"&amp;入力シート!$D$24&amp;" "</f>
        <v xml:space="preserve">　 </v>
      </c>
      <c r="O14" s="3917"/>
      <c r="P14" s="3917"/>
      <c r="Q14" s="3917"/>
      <c r="R14" s="3917"/>
      <c r="S14" s="3917"/>
      <c r="T14" s="3917"/>
      <c r="U14" s="3917"/>
      <c r="V14" s="32" t="s">
        <v>98</v>
      </c>
      <c r="W14" s="625"/>
    </row>
    <row r="15" spans="1:23" ht="12" customHeight="1">
      <c r="B15" s="24"/>
      <c r="C15" s="5"/>
      <c r="D15" s="5"/>
      <c r="E15" s="5"/>
      <c r="F15" s="5"/>
      <c r="G15" s="5"/>
      <c r="H15" s="5"/>
      <c r="I15" s="5"/>
      <c r="J15" s="5"/>
      <c r="K15" s="5"/>
      <c r="L15" s="5"/>
      <c r="M15" s="29"/>
      <c r="N15" s="1475"/>
      <c r="O15" s="1475"/>
      <c r="P15" s="1475"/>
      <c r="Q15" s="1475"/>
      <c r="R15" s="1475"/>
      <c r="S15" s="1475"/>
      <c r="T15" s="1475"/>
      <c r="U15" s="1475"/>
      <c r="V15" s="25"/>
    </row>
    <row r="16" spans="1:23" ht="33" customHeight="1">
      <c r="B16" s="1471" t="s">
        <v>515</v>
      </c>
      <c r="C16" s="1472"/>
      <c r="D16" s="1472"/>
      <c r="E16" s="3894" t="str">
        <f>入力シート!$D$4&amp;入力シート!$E$4&amp;入力シート!$G$4&amp;入力シート!$I$4&amp;入力シート!$K$4&amp;入力シート!$O$4</f>
        <v>平成年度起工第号</v>
      </c>
      <c r="F16" s="3894"/>
      <c r="G16" s="3894"/>
      <c r="H16" s="3894"/>
      <c r="I16" s="3894"/>
      <c r="J16" s="3894"/>
      <c r="K16" s="3894"/>
      <c r="L16" s="3894"/>
      <c r="M16" s="3950"/>
      <c r="N16" s="1515"/>
      <c r="O16" s="1515"/>
      <c r="P16" s="3925"/>
      <c r="Q16" s="3925"/>
      <c r="R16" s="3925"/>
      <c r="S16" s="3925"/>
      <c r="T16" s="3925"/>
      <c r="U16" s="3925"/>
      <c r="V16" s="3926"/>
      <c r="W16" s="628"/>
    </row>
    <row r="17" spans="2:27" ht="33" customHeight="1">
      <c r="B17" s="1471" t="s">
        <v>518</v>
      </c>
      <c r="C17" s="1472"/>
      <c r="D17" s="1472"/>
      <c r="E17" s="3894">
        <f>入力シート!$D$5</f>
        <v>0</v>
      </c>
      <c r="F17" s="3894"/>
      <c r="G17" s="3894"/>
      <c r="H17" s="3894"/>
      <c r="I17" s="3894"/>
      <c r="J17" s="3894"/>
      <c r="K17" s="3894"/>
      <c r="L17" s="3894"/>
      <c r="M17" s="1472" t="s">
        <v>517</v>
      </c>
      <c r="N17" s="1472"/>
      <c r="O17" s="1472"/>
      <c r="P17" s="3914" t="str">
        <f>" " &amp; 入力シート!$D$6</f>
        <v xml:space="preserve"> </v>
      </c>
      <c r="Q17" s="1526"/>
      <c r="R17" s="1526"/>
      <c r="S17" s="1526"/>
      <c r="T17" s="1526"/>
      <c r="U17" s="1526"/>
      <c r="V17" s="1527"/>
      <c r="W17" s="628"/>
    </row>
    <row r="18" spans="2:27" ht="16.5" customHeight="1">
      <c r="B18" s="1508" t="s">
        <v>519</v>
      </c>
      <c r="C18" s="1509"/>
      <c r="D18" s="1510"/>
      <c r="E18" s="3915" t="s">
        <v>184</v>
      </c>
      <c r="F18" s="1509" t="str">
        <f>+" " &amp;入力シート!$D$7</f>
        <v xml:space="preserve"> </v>
      </c>
      <c r="G18" s="3909"/>
      <c r="H18" s="3909"/>
      <c r="I18" s="3909"/>
      <c r="J18" s="3909" t="s">
        <v>183</v>
      </c>
      <c r="K18" s="3927" t="s">
        <v>687</v>
      </c>
      <c r="L18" s="3928"/>
      <c r="M18" s="3928"/>
      <c r="N18" s="3928"/>
      <c r="O18" s="3929"/>
      <c r="P18" s="3953">
        <f>入力シート!D9</f>
        <v>0</v>
      </c>
      <c r="Q18" s="3928"/>
      <c r="R18" s="3928"/>
      <c r="S18" s="3928"/>
      <c r="T18" s="3928"/>
      <c r="U18" s="3928"/>
      <c r="V18" s="3954"/>
      <c r="W18" s="628"/>
    </row>
    <row r="19" spans="2:27" ht="18" customHeight="1">
      <c r="B19" s="3911"/>
      <c r="C19" s="3912"/>
      <c r="D19" s="3913"/>
      <c r="E19" s="3916"/>
      <c r="F19" s="3910"/>
      <c r="G19" s="3910"/>
      <c r="H19" s="3910"/>
      <c r="I19" s="3910"/>
      <c r="J19" s="3910"/>
      <c r="K19" s="3930"/>
      <c r="L19" s="3912"/>
      <c r="M19" s="3912"/>
      <c r="N19" s="3912"/>
      <c r="O19" s="3913"/>
      <c r="P19" s="204" t="s">
        <v>868</v>
      </c>
      <c r="Q19" s="3912" t="str">
        <f>" "&amp;入力シート!D8</f>
        <v xml:space="preserve"> </v>
      </c>
      <c r="R19" s="3912"/>
      <c r="S19" s="3912"/>
      <c r="T19" s="3912"/>
      <c r="U19" s="3912"/>
      <c r="V19" s="336" t="s">
        <v>869</v>
      </c>
      <c r="W19" s="628"/>
      <c r="AA19" s="421">
        <f>入力シート!$D$17</f>
        <v>0</v>
      </c>
    </row>
    <row r="20" spans="2:27" ht="33" customHeight="1">
      <c r="B20" s="1471" t="s">
        <v>520</v>
      </c>
      <c r="C20" s="1472"/>
      <c r="D20" s="1472"/>
      <c r="E20" s="3955" t="str">
        <f>" \ " &amp; TEXT(入力シート!$D$15,"#,##0") &amp; " 円"</f>
        <v xml:space="preserve"> \ 0 円</v>
      </c>
      <c r="F20" s="3956"/>
      <c r="G20" s="3956"/>
      <c r="H20" s="3956"/>
      <c r="I20" s="3956"/>
      <c r="J20" s="3956"/>
      <c r="K20" s="3956"/>
      <c r="L20" s="3956"/>
      <c r="M20" s="1478" t="str">
        <f>+" (うち消費税および地方消費税の額 " &amp; TEXT(0.08*入力シート!$D$15/1.08,"#,##0") &amp; " 円）"</f>
        <v xml:space="preserve"> (うち消費税および地方消費税の額 0 円）</v>
      </c>
      <c r="N20" s="1478"/>
      <c r="O20" s="1478"/>
      <c r="P20" s="1478"/>
      <c r="Q20" s="1478"/>
      <c r="R20" s="1478"/>
      <c r="S20" s="1478"/>
      <c r="T20" s="1478"/>
      <c r="U20" s="1478"/>
      <c r="V20" s="1479"/>
      <c r="W20" s="628"/>
      <c r="AA20" s="421">
        <f>入力シート!$D$19</f>
        <v>0</v>
      </c>
    </row>
    <row r="21" spans="2:27" ht="16.5" customHeight="1">
      <c r="B21" s="1508" t="s">
        <v>134</v>
      </c>
      <c r="C21" s="1509"/>
      <c r="D21" s="1510"/>
      <c r="E21" s="3921">
        <f>入力シート!D18</f>
        <v>0</v>
      </c>
      <c r="F21" s="3922"/>
      <c r="G21" s="3922"/>
      <c r="H21" s="3922"/>
      <c r="I21" s="3922"/>
      <c r="J21" s="34"/>
      <c r="K21" s="34"/>
      <c r="L21" s="171"/>
      <c r="M21" s="3927" t="s">
        <v>832</v>
      </c>
      <c r="N21" s="3931"/>
      <c r="O21" s="3932"/>
      <c r="P21" s="3939">
        <f>入力シート!D12</f>
        <v>0</v>
      </c>
      <c r="Q21" s="3940"/>
      <c r="R21" s="3940"/>
      <c r="S21" s="3940"/>
      <c r="T21" s="3940"/>
      <c r="U21" s="3940"/>
      <c r="V21" s="3941"/>
      <c r="W21" s="628"/>
      <c r="AA21" s="421">
        <f>入力シート!$D$19</f>
        <v>0</v>
      </c>
    </row>
    <row r="22" spans="2:27" ht="16.5" customHeight="1">
      <c r="B22" s="1511"/>
      <c r="C22" s="1512"/>
      <c r="D22" s="1513"/>
      <c r="E22" s="35"/>
      <c r="F22" s="36"/>
      <c r="G22" s="36"/>
      <c r="H22" s="36"/>
      <c r="I22" s="36"/>
      <c r="J22" s="321" t="str">
        <f>IF(E23&gt;0,E23+1-E21,"")</f>
        <v/>
      </c>
      <c r="K22" s="195" t="s">
        <v>683</v>
      </c>
      <c r="L22" s="237"/>
      <c r="M22" s="3933"/>
      <c r="N22" s="3934"/>
      <c r="O22" s="3935"/>
      <c r="P22" s="3942"/>
      <c r="Q22" s="3943"/>
      <c r="R22" s="3943"/>
      <c r="S22" s="3943"/>
      <c r="T22" s="3943"/>
      <c r="U22" s="3943"/>
      <c r="V22" s="3944"/>
      <c r="W22" s="628"/>
    </row>
    <row r="23" spans="2:27" ht="16.5" customHeight="1">
      <c r="B23" s="1514"/>
      <c r="C23" s="1515"/>
      <c r="D23" s="1516"/>
      <c r="E23" s="3948"/>
      <c r="F23" s="3949"/>
      <c r="G23" s="3949"/>
      <c r="H23" s="3949"/>
      <c r="I23" s="3949"/>
      <c r="J23" s="37"/>
      <c r="K23" s="37"/>
      <c r="L23" s="173"/>
      <c r="M23" s="3936"/>
      <c r="N23" s="3937"/>
      <c r="O23" s="3938"/>
      <c r="P23" s="3945"/>
      <c r="Q23" s="3946"/>
      <c r="R23" s="3946"/>
      <c r="S23" s="3946"/>
      <c r="T23" s="3946"/>
      <c r="U23" s="3946"/>
      <c r="V23" s="3947"/>
      <c r="W23" s="628"/>
    </row>
    <row r="24" spans="2:27" ht="33" customHeight="1">
      <c r="B24" s="1487" t="s">
        <v>185</v>
      </c>
      <c r="C24" s="1488"/>
      <c r="D24" s="1489"/>
      <c r="E24" s="3923" t="s">
        <v>866</v>
      </c>
      <c r="F24" s="3924"/>
      <c r="G24" s="3924"/>
      <c r="H24" s="3924"/>
      <c r="I24" s="3924"/>
      <c r="J24" s="37"/>
      <c r="K24" s="37"/>
      <c r="L24" s="37"/>
      <c r="M24" s="21"/>
      <c r="N24" s="21"/>
      <c r="O24" s="21"/>
      <c r="P24" s="38"/>
      <c r="Q24" s="38"/>
      <c r="R24" s="38"/>
      <c r="S24" s="38"/>
      <c r="T24" s="38"/>
      <c r="U24" s="38"/>
      <c r="V24" s="39"/>
      <c r="W24" s="628"/>
    </row>
    <row r="25" spans="2:27" ht="33" customHeight="1">
      <c r="B25" s="20"/>
      <c r="C25" s="1478" t="s">
        <v>833</v>
      </c>
      <c r="D25" s="1478"/>
      <c r="E25" s="1478"/>
      <c r="F25" s="1478"/>
      <c r="G25" s="1478"/>
      <c r="H25" s="1478"/>
      <c r="I25" s="1478"/>
      <c r="J25" s="1478"/>
      <c r="K25" s="1478"/>
      <c r="L25" s="1478"/>
      <c r="M25" s="1478"/>
      <c r="N25" s="1478"/>
      <c r="O25" s="1478"/>
      <c r="P25" s="1478"/>
      <c r="Q25" s="1478"/>
      <c r="R25" s="1478"/>
      <c r="S25" s="1478"/>
      <c r="T25" s="1478"/>
      <c r="U25" s="1478"/>
      <c r="V25" s="39"/>
      <c r="W25" s="628"/>
    </row>
    <row r="26" spans="2:27" ht="23.25" customHeight="1">
      <c r="B26" s="3895" t="s">
        <v>186</v>
      </c>
      <c r="C26" s="1498" t="s">
        <v>195</v>
      </c>
      <c r="D26" s="1488"/>
      <c r="E26" s="1488"/>
      <c r="F26" s="1488"/>
      <c r="G26" s="1488"/>
      <c r="H26" s="1489"/>
      <c r="I26" s="1498" t="s">
        <v>196</v>
      </c>
      <c r="J26" s="1488"/>
      <c r="K26" s="1488"/>
      <c r="L26" s="1488"/>
      <c r="M26" s="1488"/>
      <c r="N26" s="1488"/>
      <c r="O26" s="1489"/>
      <c r="P26" s="3914" t="s">
        <v>197</v>
      </c>
      <c r="Q26" s="1526"/>
      <c r="R26" s="1526"/>
      <c r="S26" s="1526"/>
      <c r="T26" s="1526"/>
      <c r="U26" s="1526"/>
      <c r="V26" s="1527"/>
      <c r="W26" s="628"/>
    </row>
    <row r="27" spans="2:27" ht="9.75" customHeight="1">
      <c r="B27" s="3896"/>
      <c r="C27" s="3900" t="s">
        <v>834</v>
      </c>
      <c r="D27" s="3901"/>
      <c r="E27" s="3901"/>
      <c r="F27" s="3901"/>
      <c r="G27" s="3901"/>
      <c r="H27" s="3902"/>
      <c r="I27" s="172"/>
      <c r="J27" s="37"/>
      <c r="K27" s="37"/>
      <c r="L27" s="37"/>
      <c r="M27" s="37"/>
      <c r="N27" s="37"/>
      <c r="O27" s="174"/>
      <c r="P27" s="175"/>
      <c r="Q27" s="38"/>
      <c r="R27" s="38"/>
      <c r="S27" s="38"/>
      <c r="T27" s="38"/>
      <c r="U27" s="38"/>
      <c r="V27" s="30"/>
      <c r="W27" s="628"/>
    </row>
    <row r="28" spans="2:27" ht="35.25" customHeight="1">
      <c r="B28" s="3896"/>
      <c r="C28" s="3903"/>
      <c r="D28" s="1475"/>
      <c r="E28" s="1475"/>
      <c r="F28" s="1475"/>
      <c r="G28" s="1475"/>
      <c r="H28" s="3904"/>
      <c r="I28" s="172"/>
      <c r="J28" s="3899" t="s">
        <v>835</v>
      </c>
      <c r="K28" s="1488"/>
      <c r="L28" s="1488"/>
      <c r="M28" s="1488"/>
      <c r="N28" s="1489"/>
      <c r="O28" s="174"/>
      <c r="P28" s="175"/>
      <c r="Q28" s="3899" t="s">
        <v>836</v>
      </c>
      <c r="R28" s="1488"/>
      <c r="S28" s="1488"/>
      <c r="T28" s="1488"/>
      <c r="U28" s="1489"/>
      <c r="V28" s="30"/>
      <c r="W28" s="628"/>
    </row>
    <row r="29" spans="2:27" ht="153" customHeight="1">
      <c r="B29" s="3896"/>
      <c r="C29" s="3903"/>
      <c r="D29" s="1475"/>
      <c r="E29" s="1475"/>
      <c r="F29" s="1475"/>
      <c r="G29" s="1475"/>
      <c r="H29" s="3904"/>
      <c r="I29" s="3905" t="s">
        <v>369</v>
      </c>
      <c r="J29" s="3906"/>
      <c r="K29" s="3906"/>
      <c r="L29" s="3907"/>
      <c r="M29" s="3907"/>
      <c r="N29" s="3907"/>
      <c r="O29" s="3908"/>
      <c r="P29" s="3920" t="s">
        <v>837</v>
      </c>
      <c r="Q29" s="1467"/>
      <c r="R29" s="1467"/>
      <c r="S29" s="1467"/>
      <c r="T29" s="1467"/>
      <c r="U29" s="1467"/>
      <c r="V29" s="1468"/>
      <c r="W29" s="628"/>
    </row>
    <row r="30" spans="2:27" ht="15" customHeight="1">
      <c r="B30" s="3896"/>
      <c r="C30" s="172"/>
      <c r="D30" s="19"/>
      <c r="E30" s="178"/>
      <c r="F30" s="178"/>
      <c r="G30" s="178"/>
      <c r="H30" s="179"/>
      <c r="I30" s="180"/>
      <c r="J30" s="174"/>
      <c r="K30" s="181"/>
      <c r="L30" s="1498" t="s">
        <v>150</v>
      </c>
      <c r="M30" s="1489"/>
      <c r="N30" s="1498" t="s">
        <v>187</v>
      </c>
      <c r="O30" s="1489"/>
      <c r="P30" s="176"/>
      <c r="Q30" s="29"/>
      <c r="R30" s="177"/>
      <c r="S30" s="1498" t="s">
        <v>150</v>
      </c>
      <c r="T30" s="1489"/>
      <c r="U30" s="1498" t="s">
        <v>187</v>
      </c>
      <c r="V30" s="3898"/>
      <c r="W30" s="628"/>
    </row>
    <row r="31" spans="2:27" ht="51.75" customHeight="1" thickBot="1">
      <c r="B31" s="3897"/>
      <c r="C31" s="182"/>
      <c r="D31" s="182"/>
      <c r="E31" s="183"/>
      <c r="F31" s="183"/>
      <c r="G31" s="183"/>
      <c r="H31" s="183"/>
      <c r="I31" s="184"/>
      <c r="J31" s="185"/>
      <c r="K31" s="185"/>
      <c r="L31" s="186"/>
      <c r="M31" s="182"/>
      <c r="N31" s="187"/>
      <c r="O31" s="182"/>
      <c r="P31" s="188"/>
      <c r="Q31" s="189"/>
      <c r="R31" s="189"/>
      <c r="S31" s="188"/>
      <c r="T31" s="189"/>
      <c r="U31" s="188"/>
      <c r="V31" s="190"/>
      <c r="W31" s="628"/>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sqref="A1:A3"/>
    </sheetView>
  </sheetViews>
  <sheetFormatPr defaultRowHeight="13.5"/>
  <cols>
    <col min="1" max="1" width="12.125" style="355" bestFit="1" customWidth="1"/>
    <col min="2" max="2" width="1.25" style="355" customWidth="1"/>
    <col min="3" max="22" width="4.125" style="355" customWidth="1"/>
    <col min="23" max="23" width="1.25" style="355" customWidth="1"/>
    <col min="24" max="16384" width="9" style="355"/>
  </cols>
  <sheetData>
    <row r="1" spans="1:23" ht="18" customHeight="1">
      <c r="A1" s="3963" t="s">
        <v>1192</v>
      </c>
      <c r="B1" s="392"/>
      <c r="C1" s="392"/>
      <c r="D1" s="392"/>
      <c r="E1" s="392"/>
      <c r="F1" s="392"/>
      <c r="G1" s="392"/>
      <c r="H1" s="392"/>
      <c r="I1" s="392"/>
      <c r="J1" s="347"/>
      <c r="K1" s="392"/>
      <c r="L1" s="393"/>
      <c r="M1" s="2090" t="s">
        <v>126</v>
      </c>
      <c r="N1" s="2091"/>
      <c r="O1" s="2090" t="s">
        <v>125</v>
      </c>
      <c r="P1" s="2722"/>
      <c r="Q1" s="2722"/>
      <c r="R1" s="2091"/>
      <c r="S1" s="2090" t="s">
        <v>124</v>
      </c>
      <c r="T1" s="2091"/>
      <c r="U1" s="2090" t="s">
        <v>505</v>
      </c>
      <c r="V1" s="2722"/>
      <c r="W1" s="2091"/>
    </row>
    <row r="2" spans="1:23" ht="49.5" customHeight="1">
      <c r="A2" s="3963"/>
      <c r="B2" s="5"/>
      <c r="C2" s="5"/>
      <c r="D2" s="5"/>
      <c r="E2" s="5"/>
      <c r="F2" s="5"/>
      <c r="G2" s="5"/>
      <c r="H2" s="5"/>
      <c r="I2" s="5"/>
      <c r="J2" s="166"/>
      <c r="K2" s="5"/>
      <c r="L2" s="350"/>
      <c r="M2" s="3798"/>
      <c r="N2" s="3796"/>
      <c r="O2" s="3798"/>
      <c r="P2" s="3795"/>
      <c r="Q2" s="3795"/>
      <c r="R2" s="3796"/>
      <c r="S2" s="3798"/>
      <c r="T2" s="3796"/>
      <c r="U2" s="3798"/>
      <c r="V2" s="3795"/>
      <c r="W2" s="3796"/>
    </row>
    <row r="3" spans="1:23" ht="21" customHeight="1">
      <c r="A3" s="3963"/>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105</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3966" t="str">
        <f>"福 岡 県 "&amp;入力シート!$C$3&amp;"長"</f>
        <v>福 岡 県 長</v>
      </c>
      <c r="D6" s="3966"/>
      <c r="E6" s="3966"/>
      <c r="F6" s="3966"/>
      <c r="G6" s="3966"/>
      <c r="H6" s="3966"/>
      <c r="I6" s="3966"/>
      <c r="J6" s="5" t="s">
        <v>370</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99</v>
      </c>
      <c r="N8" s="5"/>
      <c r="O8" s="5">
        <f>+入力シート!D22</f>
        <v>0</v>
      </c>
      <c r="P8" s="5"/>
      <c r="Q8" s="5"/>
      <c r="R8" s="5"/>
      <c r="S8" s="5"/>
      <c r="T8" s="5"/>
      <c r="U8" s="5"/>
      <c r="V8" s="5"/>
      <c r="W8" s="350"/>
    </row>
    <row r="9" spans="1:23" ht="18" customHeight="1">
      <c r="B9" s="396"/>
      <c r="C9" s="5"/>
      <c r="D9" s="5"/>
      <c r="E9" s="5"/>
      <c r="F9" s="5"/>
      <c r="G9" s="5"/>
      <c r="H9" s="5"/>
      <c r="I9" s="5"/>
      <c r="J9" s="5"/>
      <c r="K9" s="5" t="s">
        <v>916</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182</v>
      </c>
      <c r="N10" s="5"/>
      <c r="O10" s="3964">
        <f>+入力シート!D23</f>
        <v>0</v>
      </c>
      <c r="P10" s="3965"/>
      <c r="Q10" s="3965"/>
      <c r="R10" s="3965"/>
      <c r="S10" s="3965"/>
      <c r="T10" s="3965"/>
      <c r="U10" s="401" t="s">
        <v>98</v>
      </c>
      <c r="V10" s="5"/>
      <c r="W10" s="350"/>
    </row>
    <row r="11" spans="1:23" ht="18" customHeight="1">
      <c r="B11" s="396"/>
      <c r="C11" s="5"/>
      <c r="D11" s="5"/>
      <c r="E11" s="5"/>
      <c r="F11" s="5"/>
      <c r="G11" s="5"/>
      <c r="H11" s="5"/>
      <c r="I11" s="5"/>
      <c r="J11" s="5"/>
      <c r="K11" s="5"/>
      <c r="L11" s="5"/>
      <c r="M11" s="5"/>
      <c r="N11" s="5"/>
      <c r="O11" s="5" t="str">
        <f>"　"&amp;入力シート!D24</f>
        <v>　</v>
      </c>
      <c r="P11" s="5"/>
      <c r="Q11" s="5"/>
      <c r="R11" s="5"/>
      <c r="S11" s="5"/>
      <c r="T11" s="5"/>
      <c r="U11" s="5"/>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19.5" customHeight="1">
      <c r="B13" s="396"/>
      <c r="C13" s="5"/>
      <c r="D13" s="2718" t="s">
        <v>974</v>
      </c>
      <c r="E13" s="2718"/>
      <c r="F13" s="2718"/>
      <c r="G13" s="2718"/>
      <c r="H13" s="2718"/>
      <c r="I13" s="2718"/>
      <c r="J13" s="2718"/>
      <c r="K13" s="2718"/>
      <c r="L13" s="2718"/>
      <c r="M13" s="2718"/>
      <c r="N13" s="2718"/>
      <c r="O13" s="2718"/>
      <c r="P13" s="2718"/>
      <c r="Q13" s="2718"/>
      <c r="R13" s="2718"/>
      <c r="S13" s="2718"/>
      <c r="T13" s="2718"/>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698" t="s">
        <v>515</v>
      </c>
      <c r="D15" s="2699"/>
      <c r="E15" s="2700"/>
      <c r="F15" s="2698" t="str">
        <f>入力シート!$D$4&amp;入力シート!$E$4&amp;入力シート!$G$4&amp;入力シート!$I$4&amp;入力シート!$K$4&amp;入力シート!$O$4</f>
        <v>平成年度起工第号</v>
      </c>
      <c r="G15" s="2699"/>
      <c r="H15" s="2699"/>
      <c r="I15" s="2699"/>
      <c r="J15" s="2699"/>
      <c r="K15" s="2699"/>
      <c r="L15" s="2700"/>
      <c r="M15" s="396"/>
      <c r="N15" s="5"/>
      <c r="O15" s="5"/>
      <c r="P15" s="5"/>
      <c r="Q15" s="5"/>
      <c r="R15" s="5"/>
      <c r="S15" s="5"/>
      <c r="T15" s="5"/>
      <c r="U15" s="5"/>
      <c r="V15" s="5"/>
      <c r="W15" s="350"/>
    </row>
    <row r="16" spans="1:23" ht="18" customHeight="1">
      <c r="B16" s="396"/>
      <c r="C16" s="2701"/>
      <c r="D16" s="2702"/>
      <c r="E16" s="2703"/>
      <c r="F16" s="2701"/>
      <c r="G16" s="2702"/>
      <c r="H16" s="2702"/>
      <c r="I16" s="2702"/>
      <c r="J16" s="2702"/>
      <c r="K16" s="2702"/>
      <c r="L16" s="2703"/>
      <c r="M16" s="405"/>
      <c r="N16" s="406"/>
      <c r="O16" s="406"/>
      <c r="P16" s="406"/>
      <c r="Q16" s="406"/>
      <c r="R16" s="406"/>
      <c r="S16" s="406"/>
      <c r="T16" s="406"/>
      <c r="U16" s="406"/>
      <c r="V16" s="406"/>
      <c r="W16" s="350"/>
    </row>
    <row r="17" spans="2:25" ht="18" customHeight="1">
      <c r="B17" s="396"/>
      <c r="C17" s="2698" t="s">
        <v>518</v>
      </c>
      <c r="D17" s="2699"/>
      <c r="E17" s="2700"/>
      <c r="F17" s="3957">
        <f>+入力シート!D5</f>
        <v>0</v>
      </c>
      <c r="G17" s="3958"/>
      <c r="H17" s="3958"/>
      <c r="I17" s="3958"/>
      <c r="J17" s="3958"/>
      <c r="K17" s="3958"/>
      <c r="L17" s="3959"/>
      <c r="M17" s="2698" t="s">
        <v>517</v>
      </c>
      <c r="N17" s="2699"/>
      <c r="O17" s="2699"/>
      <c r="P17" s="2698">
        <f>+入力シート!D6</f>
        <v>0</v>
      </c>
      <c r="Q17" s="2699"/>
      <c r="R17" s="2699"/>
      <c r="S17" s="2699"/>
      <c r="T17" s="2699"/>
      <c r="U17" s="2699"/>
      <c r="V17" s="2700"/>
      <c r="W17" s="350"/>
    </row>
    <row r="18" spans="2:25" ht="18" customHeight="1">
      <c r="B18" s="396"/>
      <c r="C18" s="2701"/>
      <c r="D18" s="2702"/>
      <c r="E18" s="2703"/>
      <c r="F18" s="3960"/>
      <c r="G18" s="3961"/>
      <c r="H18" s="3961"/>
      <c r="I18" s="3961"/>
      <c r="J18" s="3961"/>
      <c r="K18" s="3961"/>
      <c r="L18" s="3962"/>
      <c r="M18" s="2719"/>
      <c r="N18" s="2716"/>
      <c r="O18" s="2716"/>
      <c r="P18" s="2701"/>
      <c r="Q18" s="2702"/>
      <c r="R18" s="2702"/>
      <c r="S18" s="2702"/>
      <c r="T18" s="2702"/>
      <c r="U18" s="2702"/>
      <c r="V18" s="2703"/>
      <c r="W18" s="350"/>
    </row>
    <row r="19" spans="2:25" ht="18" customHeight="1">
      <c r="B19" s="396"/>
      <c r="C19" s="2698" t="s">
        <v>133</v>
      </c>
      <c r="D19" s="2699"/>
      <c r="E19" s="2700"/>
      <c r="F19" s="2698">
        <f>+入力シート!D7</f>
        <v>0</v>
      </c>
      <c r="G19" s="2699"/>
      <c r="H19" s="2699"/>
      <c r="I19" s="2699"/>
      <c r="J19" s="2700"/>
      <c r="K19" s="2698" t="s">
        <v>519</v>
      </c>
      <c r="L19" s="2699"/>
      <c r="M19" s="2699"/>
      <c r="N19" s="2699"/>
      <c r="O19" s="2699"/>
      <c r="P19" s="3957" t="str">
        <f>入力シート!$D$8&amp;" "&amp;入力シート!D9</f>
        <v xml:space="preserve"> </v>
      </c>
      <c r="Q19" s="3958"/>
      <c r="R19" s="3958"/>
      <c r="S19" s="3958"/>
      <c r="T19" s="3958"/>
      <c r="U19" s="3958"/>
      <c r="V19" s="3959"/>
      <c r="W19" s="350"/>
    </row>
    <row r="20" spans="2:25" ht="18" customHeight="1">
      <c r="B20" s="396"/>
      <c r="C20" s="2701"/>
      <c r="D20" s="2702"/>
      <c r="E20" s="2703"/>
      <c r="F20" s="2701"/>
      <c r="G20" s="2702"/>
      <c r="H20" s="2702"/>
      <c r="I20" s="2702"/>
      <c r="J20" s="2703"/>
      <c r="K20" s="2701" t="s">
        <v>918</v>
      </c>
      <c r="L20" s="2702"/>
      <c r="M20" s="2702"/>
      <c r="N20" s="2702"/>
      <c r="O20" s="2703"/>
      <c r="P20" s="3960"/>
      <c r="Q20" s="3961"/>
      <c r="R20" s="3961"/>
      <c r="S20" s="3961"/>
      <c r="T20" s="3961"/>
      <c r="U20" s="3961"/>
      <c r="V20" s="3962"/>
      <c r="W20" s="350"/>
    </row>
    <row r="21" spans="2:25" ht="18" customHeight="1">
      <c r="B21" s="396"/>
      <c r="C21" s="2698" t="s">
        <v>919</v>
      </c>
      <c r="D21" s="2699"/>
      <c r="E21" s="2700"/>
      <c r="F21" s="2708">
        <f>+入力シート!D16</f>
        <v>0</v>
      </c>
      <c r="G21" s="2704"/>
      <c r="H21" s="2704"/>
      <c r="I21" s="2704"/>
      <c r="J21" s="2704"/>
      <c r="K21" s="2704"/>
      <c r="L21" s="2704"/>
      <c r="M21" s="2699" t="s">
        <v>635</v>
      </c>
      <c r="N21" s="2699"/>
      <c r="O21" s="2704"/>
      <c r="P21" s="2704"/>
      <c r="Q21" s="2704"/>
      <c r="R21" s="2704"/>
      <c r="S21" s="2704"/>
      <c r="T21" s="2704"/>
      <c r="U21" s="2704"/>
      <c r="V21" s="2705"/>
      <c r="W21" s="350"/>
      <c r="Y21" s="421">
        <f>入力シート!$D$17</f>
        <v>0</v>
      </c>
    </row>
    <row r="22" spans="2:25" ht="18" customHeight="1">
      <c r="B22" s="396"/>
      <c r="C22" s="2701"/>
      <c r="D22" s="2702"/>
      <c r="E22" s="2703"/>
      <c r="F22" s="2709"/>
      <c r="G22" s="2706"/>
      <c r="H22" s="2706"/>
      <c r="I22" s="2706"/>
      <c r="J22" s="2706"/>
      <c r="K22" s="2706"/>
      <c r="L22" s="2706"/>
      <c r="M22" s="2702"/>
      <c r="N22" s="2702"/>
      <c r="O22" s="2706"/>
      <c r="P22" s="2706"/>
      <c r="Q22" s="2706"/>
      <c r="R22" s="2706"/>
      <c r="S22" s="2706"/>
      <c r="T22" s="2706"/>
      <c r="U22" s="2706"/>
      <c r="V22" s="2707"/>
      <c r="W22" s="350"/>
      <c r="Y22" s="421">
        <f>入力シート!$D$19</f>
        <v>0</v>
      </c>
    </row>
    <row r="23" spans="2:25" ht="18" customHeight="1">
      <c r="B23" s="396"/>
      <c r="C23" s="2710" t="s">
        <v>920</v>
      </c>
      <c r="D23" s="2711"/>
      <c r="E23" s="2711"/>
      <c r="F23" s="2711"/>
      <c r="G23" s="2711"/>
      <c r="H23" s="2711"/>
      <c r="I23" s="2711"/>
      <c r="J23" s="2712"/>
      <c r="K23" s="2698"/>
      <c r="L23" s="2699"/>
      <c r="M23" s="2699"/>
      <c r="N23" s="2699"/>
      <c r="O23" s="2699"/>
      <c r="P23" s="2699"/>
      <c r="Q23" s="2699"/>
      <c r="R23" s="2699"/>
      <c r="S23" s="2699"/>
      <c r="T23" s="2699"/>
      <c r="U23" s="2699"/>
      <c r="V23" s="2700"/>
      <c r="W23" s="350"/>
      <c r="Y23" s="421">
        <f>入力シート!$D$19</f>
        <v>0</v>
      </c>
    </row>
    <row r="24" spans="2:25" ht="18" customHeight="1">
      <c r="B24" s="396"/>
      <c r="C24" s="2713"/>
      <c r="D24" s="2714"/>
      <c r="E24" s="2714"/>
      <c r="F24" s="2714"/>
      <c r="G24" s="2714"/>
      <c r="H24" s="2714"/>
      <c r="I24" s="2714"/>
      <c r="J24" s="2715"/>
      <c r="K24" s="2701"/>
      <c r="L24" s="2702"/>
      <c r="M24" s="2702"/>
      <c r="N24" s="2702"/>
      <c r="O24" s="2702"/>
      <c r="P24" s="2702"/>
      <c r="Q24" s="2702"/>
      <c r="R24" s="2702"/>
      <c r="S24" s="2702"/>
      <c r="T24" s="2702"/>
      <c r="U24" s="2702"/>
      <c r="V24" s="2703"/>
      <c r="W24" s="350"/>
    </row>
    <row r="25" spans="2:25" ht="18" customHeight="1">
      <c r="B25" s="396"/>
      <c r="C25" s="2710" t="s">
        <v>62</v>
      </c>
      <c r="D25" s="2711"/>
      <c r="E25" s="2711"/>
      <c r="F25" s="2711"/>
      <c r="G25" s="2711"/>
      <c r="H25" s="2711"/>
      <c r="I25" s="2711"/>
      <c r="J25" s="2712"/>
      <c r="K25" s="2698"/>
      <c r="L25" s="2699"/>
      <c r="M25" s="2699"/>
      <c r="N25" s="2699"/>
      <c r="O25" s="2699"/>
      <c r="P25" s="2699"/>
      <c r="Q25" s="2699"/>
      <c r="R25" s="2695" t="s">
        <v>921</v>
      </c>
      <c r="S25" s="2695"/>
      <c r="T25" s="2695"/>
      <c r="U25" s="2695"/>
      <c r="V25" s="2720"/>
      <c r="W25" s="350"/>
    </row>
    <row r="26" spans="2:25" ht="18" customHeight="1">
      <c r="B26" s="396"/>
      <c r="C26" s="2713"/>
      <c r="D26" s="2714"/>
      <c r="E26" s="2714"/>
      <c r="F26" s="2714"/>
      <c r="G26" s="2714"/>
      <c r="H26" s="2714"/>
      <c r="I26" s="2714"/>
      <c r="J26" s="2715"/>
      <c r="K26" s="2701"/>
      <c r="L26" s="2702"/>
      <c r="M26" s="2702"/>
      <c r="N26" s="2702"/>
      <c r="O26" s="2702"/>
      <c r="P26" s="2702"/>
      <c r="Q26" s="2702"/>
      <c r="R26" s="2697"/>
      <c r="S26" s="2697"/>
      <c r="T26" s="2697"/>
      <c r="U26" s="2697"/>
      <c r="V26" s="2721"/>
      <c r="W26" s="350"/>
    </row>
    <row r="27" spans="2:25" ht="18" customHeight="1">
      <c r="B27" s="396"/>
      <c r="C27" s="2710" t="s">
        <v>922</v>
      </c>
      <c r="D27" s="2711"/>
      <c r="E27" s="2711"/>
      <c r="F27" s="2711"/>
      <c r="G27" s="2711"/>
      <c r="H27" s="2711"/>
      <c r="I27" s="2711"/>
      <c r="J27" s="2712"/>
      <c r="K27" s="2698"/>
      <c r="L27" s="2699"/>
      <c r="M27" s="2699"/>
      <c r="N27" s="2699"/>
      <c r="O27" s="2699"/>
      <c r="P27" s="2699"/>
      <c r="Q27" s="2699"/>
      <c r="R27" s="2699"/>
      <c r="S27" s="2699"/>
      <c r="T27" s="2699"/>
      <c r="U27" s="2699"/>
      <c r="V27" s="2700"/>
      <c r="W27" s="350"/>
    </row>
    <row r="28" spans="2:25" ht="18" customHeight="1">
      <c r="B28" s="396"/>
      <c r="C28" s="2713"/>
      <c r="D28" s="2714"/>
      <c r="E28" s="2714"/>
      <c r="F28" s="2714"/>
      <c r="G28" s="2714"/>
      <c r="H28" s="2714"/>
      <c r="I28" s="2714"/>
      <c r="J28" s="2715"/>
      <c r="K28" s="2701"/>
      <c r="L28" s="2702"/>
      <c r="M28" s="2702"/>
      <c r="N28" s="2702"/>
      <c r="O28" s="2702"/>
      <c r="P28" s="2702"/>
      <c r="Q28" s="2702"/>
      <c r="R28" s="2702"/>
      <c r="S28" s="2702"/>
      <c r="T28" s="2702"/>
      <c r="U28" s="2702"/>
      <c r="V28" s="2703"/>
      <c r="W28" s="350"/>
    </row>
    <row r="29" spans="2:25" ht="18" customHeight="1">
      <c r="B29" s="396"/>
      <c r="C29" s="2710" t="s">
        <v>923</v>
      </c>
      <c r="D29" s="2711"/>
      <c r="E29" s="2711"/>
      <c r="F29" s="2711"/>
      <c r="G29" s="2711"/>
      <c r="H29" s="2711"/>
      <c r="I29" s="2711"/>
      <c r="J29" s="2712"/>
      <c r="K29" s="2698"/>
      <c r="L29" s="2699"/>
      <c r="M29" s="2699"/>
      <c r="N29" s="2699"/>
      <c r="O29" s="2699"/>
      <c r="P29" s="2699"/>
      <c r="Q29" s="2699"/>
      <c r="R29" s="2695" t="s">
        <v>924</v>
      </c>
      <c r="S29" s="2695"/>
      <c r="T29" s="2695"/>
      <c r="U29" s="2695"/>
      <c r="V29" s="2720"/>
      <c r="W29" s="350"/>
    </row>
    <row r="30" spans="2:25" ht="18" customHeight="1">
      <c r="B30" s="396"/>
      <c r="C30" s="2713"/>
      <c r="D30" s="2714"/>
      <c r="E30" s="2714"/>
      <c r="F30" s="2714"/>
      <c r="G30" s="2714"/>
      <c r="H30" s="2714"/>
      <c r="I30" s="2714"/>
      <c r="J30" s="2715"/>
      <c r="K30" s="2701"/>
      <c r="L30" s="2702"/>
      <c r="M30" s="2702"/>
      <c r="N30" s="2702"/>
      <c r="O30" s="2702"/>
      <c r="P30" s="2702"/>
      <c r="Q30" s="2702"/>
      <c r="R30" s="2697"/>
      <c r="S30" s="2697"/>
      <c r="T30" s="2697"/>
      <c r="U30" s="2697"/>
      <c r="V30" s="2721"/>
      <c r="W30" s="350"/>
    </row>
    <row r="31" spans="2:25" ht="22.5" customHeight="1">
      <c r="B31" s="396"/>
      <c r="C31" s="402"/>
      <c r="D31" s="2695" t="s">
        <v>975</v>
      </c>
      <c r="E31" s="2695"/>
      <c r="F31" s="2695"/>
      <c r="G31" s="2695"/>
      <c r="H31" s="2695"/>
      <c r="I31" s="2695"/>
      <c r="J31" s="2695"/>
      <c r="K31" s="2695"/>
      <c r="L31" s="2695"/>
      <c r="M31" s="2695"/>
      <c r="N31" s="2695"/>
      <c r="O31" s="2695"/>
      <c r="P31" s="2695"/>
      <c r="Q31" s="2695"/>
      <c r="R31" s="2695"/>
      <c r="S31" s="2695"/>
      <c r="T31" s="2695"/>
      <c r="U31" s="2695"/>
      <c r="V31" s="407"/>
      <c r="W31" s="350"/>
    </row>
    <row r="32" spans="2:25" ht="22.5" customHeight="1">
      <c r="B32" s="396"/>
      <c r="C32" s="409"/>
      <c r="D32" s="2696"/>
      <c r="E32" s="2696"/>
      <c r="F32" s="2696"/>
      <c r="G32" s="2696"/>
      <c r="H32" s="2696"/>
      <c r="I32" s="2696"/>
      <c r="J32" s="2696"/>
      <c r="K32" s="2696"/>
      <c r="L32" s="2696"/>
      <c r="M32" s="2696"/>
      <c r="N32" s="2696"/>
      <c r="O32" s="2696"/>
      <c r="P32" s="2696"/>
      <c r="Q32" s="2696"/>
      <c r="R32" s="2696"/>
      <c r="S32" s="2696"/>
      <c r="T32" s="2696"/>
      <c r="U32" s="2696"/>
      <c r="V32" s="350"/>
      <c r="W32" s="350"/>
    </row>
    <row r="33" spans="2:23" ht="22.5" customHeight="1">
      <c r="B33" s="396"/>
      <c r="C33" s="404"/>
      <c r="D33" s="2697"/>
      <c r="E33" s="2697"/>
      <c r="F33" s="2697"/>
      <c r="G33" s="2697"/>
      <c r="H33" s="2697"/>
      <c r="I33" s="2697"/>
      <c r="J33" s="2697"/>
      <c r="K33" s="2697"/>
      <c r="L33" s="2697"/>
      <c r="M33" s="2697"/>
      <c r="N33" s="2697"/>
      <c r="O33" s="2697"/>
      <c r="P33" s="2697"/>
      <c r="Q33" s="2697"/>
      <c r="R33" s="2697"/>
      <c r="S33" s="2697"/>
      <c r="T33" s="2697"/>
      <c r="U33" s="2697"/>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976</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977</v>
      </c>
      <c r="E37" s="5"/>
      <c r="F37" s="5"/>
      <c r="G37" s="5"/>
      <c r="H37" s="5"/>
      <c r="I37" s="5"/>
      <c r="J37" s="5"/>
      <c r="K37" s="5"/>
      <c r="L37" s="5"/>
      <c r="M37" s="5"/>
      <c r="N37" s="5"/>
      <c r="O37" s="5"/>
      <c r="P37" s="5"/>
      <c r="Q37" s="5"/>
      <c r="R37" s="5"/>
      <c r="S37" s="5"/>
      <c r="T37" s="5"/>
      <c r="U37" s="5"/>
      <c r="V37" s="350"/>
      <c r="W37" s="350"/>
    </row>
    <row r="38" spans="2:23" ht="21" customHeight="1">
      <c r="B38" s="396"/>
      <c r="C38" s="396"/>
      <c r="D38" s="5"/>
      <c r="E38" s="5"/>
      <c r="F38" s="5"/>
      <c r="G38" s="5"/>
      <c r="H38" s="5"/>
      <c r="I38" s="5"/>
      <c r="J38" s="5"/>
      <c r="K38" s="5"/>
      <c r="L38" s="5"/>
      <c r="M38" s="5"/>
      <c r="N38" s="5"/>
      <c r="O38" s="5"/>
      <c r="P38" s="5"/>
      <c r="Q38" s="5"/>
      <c r="R38" s="5"/>
      <c r="S38" s="5"/>
      <c r="T38" s="5"/>
      <c r="U38" s="5"/>
      <c r="V38" s="350"/>
      <c r="W38" s="350"/>
    </row>
    <row r="39" spans="2:23" ht="21" customHeight="1">
      <c r="B39" s="396"/>
      <c r="C39" s="396"/>
      <c r="D39" s="5"/>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97</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511</v>
      </c>
      <c r="H42" s="406"/>
      <c r="I42" s="406"/>
      <c r="J42" s="406"/>
      <c r="K42" s="406"/>
      <c r="L42" s="406"/>
      <c r="M42" s="406"/>
      <c r="N42" s="406"/>
      <c r="O42" s="406"/>
      <c r="P42" s="406"/>
      <c r="Q42" s="406"/>
      <c r="R42" s="406" t="s">
        <v>98</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9" s="374" customFormat="1" ht="13.5" customHeight="1">
      <c r="A1" s="1506" t="s">
        <v>1192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74" customFormat="1" ht="18" customHeight="1">
      <c r="A2" s="1506"/>
      <c r="B2" s="127"/>
      <c r="C2" s="127"/>
      <c r="D2" s="127"/>
      <c r="E2" s="387"/>
      <c r="F2" s="344"/>
      <c r="G2" s="344"/>
      <c r="H2" s="344"/>
      <c r="I2" s="128"/>
      <c r="J2" s="128"/>
      <c r="K2" s="1856" t="s">
        <v>502</v>
      </c>
      <c r="L2" s="1857"/>
      <c r="M2" s="1858"/>
      <c r="N2" s="1952" t="s">
        <v>503</v>
      </c>
      <c r="O2" s="1970"/>
      <c r="P2" s="1970"/>
      <c r="Q2" s="1970"/>
      <c r="R2" s="1970"/>
      <c r="S2" s="1971"/>
      <c r="T2" s="1952" t="s">
        <v>504</v>
      </c>
      <c r="U2" s="1970"/>
      <c r="V2" s="1971"/>
      <c r="W2" s="1952" t="s">
        <v>505</v>
      </c>
      <c r="X2" s="1970"/>
      <c r="Y2" s="1971"/>
      <c r="Z2" s="137"/>
      <c r="AA2" s="389"/>
      <c r="AB2" s="389"/>
      <c r="AC2" s="389"/>
    </row>
    <row r="3" spans="1:29" s="374" customFormat="1" ht="54" customHeight="1">
      <c r="A3" s="1506"/>
      <c r="B3" s="127"/>
      <c r="C3" s="127"/>
      <c r="D3" s="127"/>
      <c r="E3" s="315"/>
      <c r="F3" s="345"/>
      <c r="G3" s="345"/>
      <c r="H3" s="345"/>
      <c r="I3" s="127"/>
      <c r="J3" s="127"/>
      <c r="K3" s="346"/>
      <c r="L3" s="648"/>
      <c r="M3" s="649"/>
      <c r="N3" s="341"/>
      <c r="O3" s="342"/>
      <c r="P3" s="342"/>
      <c r="Q3" s="342"/>
      <c r="R3" s="342"/>
      <c r="S3" s="343"/>
      <c r="T3" s="341"/>
      <c r="U3" s="342"/>
      <c r="V3" s="343"/>
      <c r="W3" s="341"/>
      <c r="X3" s="342"/>
      <c r="Y3" s="343"/>
      <c r="Z3" s="345"/>
      <c r="AA3" s="390"/>
      <c r="AB3" s="390"/>
      <c r="AC3" s="390"/>
    </row>
    <row r="4" spans="1:29">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9">
      <c r="B5" s="245"/>
      <c r="C5" s="245"/>
      <c r="D5" s="245"/>
      <c r="E5" s="245"/>
      <c r="F5" s="245"/>
      <c r="G5" s="245"/>
      <c r="H5" s="245"/>
      <c r="I5" s="245"/>
      <c r="J5" s="245"/>
      <c r="K5" s="245"/>
      <c r="L5" s="245"/>
      <c r="M5" s="245"/>
      <c r="N5" s="245"/>
      <c r="O5" s="245"/>
      <c r="P5" s="245"/>
      <c r="Q5" s="245"/>
      <c r="R5" s="245"/>
      <c r="S5" s="245"/>
      <c r="T5" s="245"/>
      <c r="U5" s="245"/>
      <c r="V5" s="245"/>
      <c r="W5" s="245"/>
      <c r="X5" s="245"/>
      <c r="Y5" s="245"/>
      <c r="Z5" s="245"/>
    </row>
    <row r="6" spans="1:29" ht="21">
      <c r="B6" s="3972" t="s">
        <v>993</v>
      </c>
      <c r="C6" s="3972"/>
      <c r="D6" s="3972"/>
      <c r="E6" s="3972"/>
      <c r="F6" s="3972"/>
      <c r="G6" s="3972"/>
      <c r="H6" s="3972"/>
      <c r="I6" s="3972"/>
      <c r="J6" s="3972"/>
      <c r="K6" s="3972"/>
      <c r="L6" s="3972"/>
      <c r="M6" s="3972"/>
      <c r="N6" s="3972"/>
      <c r="O6" s="3972"/>
      <c r="P6" s="3972"/>
      <c r="Q6" s="3972"/>
      <c r="R6" s="3972"/>
      <c r="S6" s="3972"/>
      <c r="T6" s="3972"/>
      <c r="U6" s="3972"/>
      <c r="V6" s="3972"/>
      <c r="W6" s="3972"/>
      <c r="X6" s="3972"/>
      <c r="Y6" s="3972"/>
      <c r="Z6" s="3972"/>
    </row>
    <row r="7" spans="1:29" ht="13.5" customHeight="1">
      <c r="B7" s="245"/>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9" ht="13.5" customHeight="1">
      <c r="B8" s="245"/>
      <c r="C8" s="245"/>
      <c r="D8" s="245"/>
      <c r="E8" s="60" t="s">
        <v>476</v>
      </c>
      <c r="F8" s="60"/>
      <c r="G8" s="60"/>
      <c r="H8" s="60"/>
      <c r="I8" s="60"/>
      <c r="J8" s="60"/>
      <c r="K8" s="60"/>
      <c r="L8" s="60"/>
      <c r="M8" s="60"/>
      <c r="N8" s="60"/>
      <c r="O8" s="60"/>
      <c r="P8" s="245"/>
      <c r="Q8" s="245"/>
      <c r="R8" s="245"/>
      <c r="S8" s="637" t="s">
        <v>537</v>
      </c>
      <c r="T8" s="362"/>
      <c r="U8" s="362" t="s">
        <v>536</v>
      </c>
      <c r="V8" s="362"/>
      <c r="W8" s="362" t="s">
        <v>535</v>
      </c>
      <c r="X8" s="362"/>
      <c r="Y8" s="362" t="s">
        <v>534</v>
      </c>
      <c r="Z8" s="245"/>
    </row>
    <row r="9" spans="1:29" ht="13.5" customHeight="1">
      <c r="B9" s="245"/>
      <c r="C9" s="245"/>
      <c r="D9" s="245"/>
      <c r="E9" s="60"/>
      <c r="F9" s="60"/>
      <c r="G9" s="60"/>
      <c r="H9" s="60"/>
      <c r="I9" s="60"/>
      <c r="J9" s="60"/>
      <c r="K9" s="60"/>
      <c r="L9" s="245"/>
      <c r="M9" s="637"/>
      <c r="N9" s="60"/>
      <c r="O9" s="60"/>
      <c r="P9" s="245"/>
      <c r="Q9" s="245"/>
      <c r="R9" s="245"/>
      <c r="S9" s="245"/>
      <c r="T9" s="245"/>
      <c r="U9" s="245"/>
      <c r="V9" s="245"/>
      <c r="W9" s="245"/>
      <c r="X9" s="245"/>
      <c r="Y9" s="245"/>
      <c r="Z9" s="245"/>
    </row>
    <row r="10" spans="1:29" ht="13.5" customHeight="1">
      <c r="B10" s="245"/>
      <c r="C10" s="650" t="s">
        <v>994</v>
      </c>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3973" t="str">
        <f>"福 岡 県 "&amp;入力シート!$C$3&amp;"長 殿"</f>
        <v>福 岡 県 長 殿</v>
      </c>
      <c r="D11" s="3973"/>
      <c r="E11" s="3973"/>
      <c r="F11" s="3973"/>
      <c r="G11" s="3973"/>
      <c r="H11" s="3973"/>
      <c r="I11" s="3973"/>
      <c r="J11" s="3973"/>
      <c r="K11" s="3973"/>
      <c r="L11" s="3973"/>
      <c r="M11" s="3973"/>
      <c r="N11" s="60"/>
      <c r="O11" s="60"/>
      <c r="P11" s="245"/>
      <c r="Q11" s="245"/>
      <c r="R11" s="245"/>
      <c r="S11" s="245"/>
      <c r="T11" s="245"/>
      <c r="U11" s="245"/>
      <c r="V11" s="245"/>
      <c r="W11" s="245"/>
      <c r="X11" s="245"/>
      <c r="Y11" s="245"/>
      <c r="Z11" s="245"/>
    </row>
    <row r="12" spans="1:29" ht="13.5" customHeight="1">
      <c r="B12" s="245"/>
      <c r="C12" s="3974"/>
      <c r="D12" s="3974"/>
      <c r="E12" s="3974"/>
      <c r="F12" s="3974"/>
      <c r="G12" s="3974"/>
      <c r="H12" s="3974"/>
      <c r="I12" s="3974"/>
      <c r="J12" s="3974"/>
      <c r="K12" s="3974"/>
      <c r="L12" s="3974"/>
      <c r="M12" s="3974"/>
      <c r="N12" s="60"/>
      <c r="O12" s="60"/>
      <c r="P12" s="245"/>
      <c r="Q12" s="245"/>
      <c r="R12" s="245"/>
      <c r="S12" s="245"/>
      <c r="T12" s="245"/>
      <c r="U12" s="245"/>
      <c r="V12" s="245"/>
      <c r="W12" s="245"/>
      <c r="X12" s="245"/>
      <c r="Y12" s="245"/>
      <c r="Z12" s="245"/>
    </row>
    <row r="13" spans="1:29" ht="13.5"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9" ht="13.5" customHeight="1">
      <c r="B14" s="245"/>
      <c r="C14" s="245"/>
      <c r="D14" s="245"/>
      <c r="E14" s="60" t="s">
        <v>476</v>
      </c>
      <c r="F14" s="60"/>
      <c r="G14" s="60"/>
      <c r="H14" s="60"/>
      <c r="I14" s="60"/>
      <c r="J14" s="60"/>
      <c r="K14" s="60"/>
      <c r="L14" s="60"/>
      <c r="M14" s="60"/>
      <c r="N14" s="60"/>
      <c r="O14" s="60"/>
      <c r="P14" s="245"/>
      <c r="Q14" s="245"/>
      <c r="R14" s="245"/>
      <c r="S14" s="245"/>
      <c r="T14" s="245"/>
      <c r="U14" s="245"/>
      <c r="V14" s="245"/>
      <c r="W14" s="245"/>
      <c r="X14" s="245"/>
      <c r="Y14" s="245"/>
      <c r="Z14" s="245"/>
    </row>
    <row r="15" spans="1:29" ht="20.25" customHeight="1">
      <c r="B15" s="245"/>
      <c r="C15" s="245"/>
      <c r="D15" s="245"/>
      <c r="E15" s="60"/>
      <c r="F15" s="60"/>
      <c r="G15" s="60"/>
      <c r="H15" s="60"/>
      <c r="I15" s="60"/>
      <c r="J15" s="60"/>
      <c r="K15" s="652" t="s">
        <v>995</v>
      </c>
      <c r="L15" s="652"/>
      <c r="M15" s="652"/>
      <c r="N15" s="652"/>
      <c r="O15" s="652"/>
      <c r="P15" s="651"/>
      <c r="Q15" s="651"/>
      <c r="R15" s="651"/>
      <c r="S15" s="651"/>
      <c r="T15" s="651"/>
      <c r="U15" s="651"/>
      <c r="V15" s="651"/>
      <c r="W15" s="651"/>
      <c r="X15" s="651"/>
      <c r="Y15" s="245"/>
      <c r="Z15" s="245"/>
    </row>
    <row r="16" spans="1:29" ht="20.25" customHeight="1">
      <c r="B16" s="245"/>
      <c r="C16" s="245"/>
      <c r="D16" s="245"/>
      <c r="E16" s="60"/>
      <c r="F16" s="60"/>
      <c r="G16" s="60"/>
      <c r="H16" s="245"/>
      <c r="I16" s="245"/>
      <c r="J16" s="248"/>
      <c r="K16" s="653" t="s">
        <v>996</v>
      </c>
      <c r="L16" s="653"/>
      <c r="M16" s="653"/>
      <c r="N16" s="654"/>
      <c r="O16" s="653"/>
      <c r="P16" s="655"/>
      <c r="Q16" s="655"/>
      <c r="R16" s="656"/>
      <c r="S16" s="656"/>
      <c r="T16" s="656"/>
      <c r="U16" s="656"/>
      <c r="V16" s="656"/>
      <c r="W16" s="656"/>
      <c r="X16" s="656"/>
      <c r="Y16" s="657"/>
      <c r="Z16" s="657"/>
    </row>
    <row r="17" spans="2:26" ht="20.25" customHeight="1">
      <c r="B17" s="245"/>
      <c r="C17" s="245"/>
      <c r="D17" s="245"/>
      <c r="E17" s="60"/>
      <c r="F17" s="60"/>
      <c r="G17" s="60"/>
      <c r="H17" s="60"/>
      <c r="I17" s="245"/>
      <c r="J17" s="248"/>
      <c r="K17" s="653" t="s">
        <v>99</v>
      </c>
      <c r="L17" s="653"/>
      <c r="M17" s="653"/>
      <c r="N17" s="653"/>
      <c r="O17" s="653"/>
      <c r="P17" s="655"/>
      <c r="Q17" s="655"/>
      <c r="R17" s="658"/>
      <c r="S17" s="658"/>
      <c r="T17" s="658"/>
      <c r="U17" s="658"/>
      <c r="V17" s="658"/>
      <c r="W17" s="658"/>
      <c r="X17" s="658"/>
      <c r="Y17" s="314"/>
      <c r="Z17" s="314"/>
    </row>
    <row r="18" spans="2:26" ht="13.5" customHeight="1">
      <c r="B18" s="245"/>
      <c r="C18" s="245"/>
      <c r="D18" s="245"/>
      <c r="E18" s="60"/>
      <c r="F18" s="60"/>
      <c r="G18" s="60"/>
      <c r="H18" s="60"/>
      <c r="I18" s="245"/>
      <c r="J18" s="248"/>
      <c r="K18" s="60"/>
      <c r="L18" s="60"/>
      <c r="M18" s="60"/>
      <c r="N18" s="60"/>
      <c r="O18" s="60"/>
      <c r="P18" s="60"/>
      <c r="Q18" s="60"/>
      <c r="R18" s="340"/>
      <c r="S18" s="340"/>
      <c r="T18" s="340"/>
      <c r="U18" s="340"/>
      <c r="V18" s="340"/>
      <c r="W18" s="340"/>
      <c r="X18" s="340"/>
      <c r="Y18" s="340"/>
      <c r="Z18" s="340"/>
    </row>
    <row r="19" spans="2:26" ht="13.5" customHeight="1">
      <c r="B19" s="245"/>
      <c r="C19" s="245"/>
      <c r="D19" s="245"/>
      <c r="E19" s="60"/>
      <c r="F19" s="60"/>
      <c r="G19" s="60"/>
      <c r="H19" s="60"/>
      <c r="I19" s="245"/>
      <c r="J19" s="248"/>
      <c r="K19" s="60"/>
      <c r="L19" s="60"/>
      <c r="M19" s="60"/>
      <c r="N19" s="60"/>
      <c r="O19" s="60"/>
      <c r="P19" s="245"/>
      <c r="Q19" s="245"/>
      <c r="R19" s="340"/>
      <c r="S19" s="340"/>
      <c r="T19" s="340"/>
      <c r="U19" s="340"/>
      <c r="V19" s="340"/>
      <c r="W19" s="340"/>
      <c r="X19" s="340"/>
      <c r="Y19" s="340"/>
      <c r="Z19" s="340"/>
    </row>
    <row r="20" spans="2:26" ht="20.25" customHeight="1">
      <c r="B20" s="245"/>
      <c r="C20" s="3968" t="s">
        <v>997</v>
      </c>
      <c r="D20" s="3968"/>
      <c r="E20" s="3968"/>
      <c r="F20" s="3968"/>
      <c r="G20" s="3968"/>
      <c r="H20" s="3968"/>
      <c r="I20" s="3968"/>
      <c r="J20" s="3968"/>
      <c r="K20" s="3968"/>
      <c r="L20" s="3968"/>
      <c r="M20" s="3968"/>
      <c r="N20" s="3968"/>
      <c r="O20" s="3968"/>
      <c r="P20" s="3968"/>
      <c r="Q20" s="3968"/>
      <c r="R20" s="3968"/>
      <c r="S20" s="3968"/>
      <c r="T20" s="3968"/>
      <c r="U20" s="3968"/>
      <c r="V20" s="3968"/>
      <c r="W20" s="3968"/>
      <c r="X20" s="3968"/>
      <c r="Y20" s="3968"/>
      <c r="Z20" s="245"/>
    </row>
    <row r="21" spans="2:26" ht="20.25" customHeight="1">
      <c r="B21" s="245"/>
      <c r="C21" s="3968" t="s">
        <v>998</v>
      </c>
      <c r="D21" s="3968"/>
      <c r="E21" s="3968"/>
      <c r="F21" s="3968"/>
      <c r="G21" s="3968"/>
      <c r="H21" s="3968"/>
      <c r="I21" s="3968"/>
      <c r="J21" s="3968"/>
      <c r="K21" s="3968"/>
      <c r="L21" s="3968"/>
      <c r="M21" s="3968"/>
      <c r="N21" s="3968"/>
      <c r="O21" s="3968"/>
      <c r="P21" s="3968"/>
      <c r="Q21" s="3968"/>
      <c r="R21" s="3968"/>
      <c r="S21" s="3968"/>
      <c r="T21" s="3968"/>
      <c r="U21" s="3968"/>
      <c r="V21" s="3968"/>
      <c r="W21" s="3968"/>
      <c r="X21" s="3968"/>
      <c r="Y21" s="3968"/>
      <c r="Z21" s="245"/>
    </row>
    <row r="22" spans="2:26" ht="13.5" customHeight="1">
      <c r="B22" s="245"/>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245"/>
    </row>
    <row r="23" spans="2:26" ht="13.5" customHeight="1">
      <c r="B23" s="245"/>
      <c r="C23" s="3772" t="s">
        <v>477</v>
      </c>
      <c r="D23" s="3773"/>
      <c r="E23" s="3773"/>
      <c r="F23" s="3773"/>
      <c r="G23" s="3773"/>
      <c r="H23" s="3773"/>
      <c r="I23" s="3773"/>
      <c r="J23" s="3773"/>
      <c r="K23" s="3773"/>
      <c r="L23" s="3773"/>
      <c r="M23" s="3773"/>
      <c r="N23" s="3773"/>
      <c r="O23" s="3773"/>
      <c r="P23" s="3773"/>
      <c r="Q23" s="3773"/>
      <c r="R23" s="3773"/>
      <c r="S23" s="3773"/>
      <c r="T23" s="3773"/>
      <c r="U23" s="3773"/>
      <c r="V23" s="3773"/>
      <c r="W23" s="3773"/>
      <c r="X23" s="3773"/>
      <c r="Y23" s="3773"/>
      <c r="Z23" s="245"/>
    </row>
    <row r="24" spans="2:26" ht="13.5" customHeight="1">
      <c r="B24" s="245"/>
      <c r="C24" s="245"/>
      <c r="D24" s="245"/>
      <c r="E24" s="640"/>
      <c r="F24" s="640"/>
      <c r="G24" s="640"/>
      <c r="H24" s="60"/>
      <c r="I24" s="60"/>
      <c r="J24" s="60"/>
      <c r="K24" s="60"/>
      <c r="L24" s="60"/>
      <c r="M24" s="60"/>
      <c r="N24" s="60"/>
      <c r="O24" s="60"/>
      <c r="P24" s="245"/>
      <c r="Q24" s="245"/>
      <c r="R24" s="245"/>
      <c r="S24" s="245"/>
      <c r="T24" s="245"/>
      <c r="U24" s="245"/>
      <c r="V24" s="245"/>
      <c r="W24" s="245"/>
      <c r="X24" s="245"/>
      <c r="Y24" s="245"/>
      <c r="Z24" s="245"/>
    </row>
    <row r="25" spans="2:26" ht="20.25" customHeight="1">
      <c r="B25" s="245"/>
      <c r="C25" s="641" t="s">
        <v>999</v>
      </c>
      <c r="D25" s="641"/>
      <c r="E25" s="641"/>
      <c r="F25" s="641"/>
      <c r="G25" s="3971" t="str">
        <f>入力シート!$D$5&amp;" "&amp;入力シート!$D$8&amp;"　"&amp;入力シート!$D$7&amp;"　"&amp;入力シート!$D$4&amp;入力シート!$E$4&amp;入力シート!$G$4&amp;入力シート!$I$4&amp;入力シート!$K$4&amp;入力シート!$O$4&amp;"　"&amp;入力シート!D6</f>
        <v xml:space="preserve"> 　　平成年度起工第号　</v>
      </c>
      <c r="H25" s="3971"/>
      <c r="I25" s="3971"/>
      <c r="J25" s="3971"/>
      <c r="K25" s="3971"/>
      <c r="L25" s="3971"/>
      <c r="M25" s="3971"/>
      <c r="N25" s="3971"/>
      <c r="O25" s="3971"/>
      <c r="P25" s="3971"/>
      <c r="Q25" s="3971"/>
      <c r="R25" s="3971"/>
      <c r="S25" s="3971"/>
      <c r="T25" s="3971"/>
      <c r="U25" s="3971"/>
      <c r="V25" s="3971"/>
      <c r="W25" s="3971"/>
      <c r="X25" s="3971"/>
      <c r="Y25" s="3971"/>
      <c r="Z25" s="245"/>
    </row>
    <row r="26" spans="2:26" ht="20.25" customHeight="1">
      <c r="B26" s="245"/>
      <c r="C26" s="641" t="s">
        <v>1000</v>
      </c>
      <c r="D26" s="641"/>
      <c r="E26" s="641"/>
      <c r="F26" s="641"/>
      <c r="G26" s="3971">
        <f>入力シート!D9</f>
        <v>0</v>
      </c>
      <c r="H26" s="3971"/>
      <c r="I26" s="3971"/>
      <c r="J26" s="3971"/>
      <c r="K26" s="3971"/>
      <c r="L26" s="3971"/>
      <c r="M26" s="3971"/>
      <c r="N26" s="3971"/>
      <c r="O26" s="3971"/>
      <c r="P26" s="3971"/>
      <c r="Q26" s="3971"/>
      <c r="R26" s="3971"/>
      <c r="S26" s="3971"/>
      <c r="T26" s="3971"/>
      <c r="U26" s="3971"/>
      <c r="V26" s="3971"/>
      <c r="W26" s="3971"/>
      <c r="X26" s="3971"/>
      <c r="Y26" s="3971"/>
      <c r="Z26" s="245"/>
    </row>
    <row r="27" spans="2:26" ht="20.25" customHeight="1">
      <c r="B27" s="245"/>
      <c r="C27" s="641" t="s">
        <v>1001</v>
      </c>
      <c r="D27" s="641"/>
      <c r="E27" s="641"/>
      <c r="F27" s="641"/>
      <c r="G27" s="641"/>
      <c r="H27" s="641"/>
      <c r="I27" s="641"/>
      <c r="J27" s="641"/>
      <c r="K27" s="641"/>
      <c r="L27" s="641"/>
      <c r="M27" s="641"/>
      <c r="N27" s="641"/>
      <c r="O27" s="641"/>
      <c r="P27" s="641"/>
      <c r="Q27" s="641"/>
      <c r="R27" s="641"/>
      <c r="S27" s="641"/>
      <c r="T27" s="641"/>
      <c r="U27" s="641"/>
      <c r="V27" s="641"/>
      <c r="W27" s="641"/>
      <c r="X27" s="641"/>
      <c r="Y27" s="641"/>
      <c r="Z27" s="245"/>
    </row>
    <row r="28" spans="2:26" ht="20.25" customHeight="1">
      <c r="B28" s="245"/>
      <c r="C28" s="641" t="s">
        <v>1002</v>
      </c>
      <c r="D28" s="641"/>
      <c r="E28" s="641"/>
      <c r="F28" s="641"/>
      <c r="G28" s="641"/>
      <c r="H28" s="641"/>
      <c r="I28" s="641"/>
      <c r="J28" s="641"/>
      <c r="K28" s="641"/>
      <c r="L28" s="641"/>
      <c r="M28" s="641"/>
      <c r="N28" s="641"/>
      <c r="O28" s="641"/>
      <c r="P28" s="641"/>
      <c r="Q28" s="641"/>
      <c r="R28" s="641"/>
      <c r="S28" s="641"/>
      <c r="T28" s="641"/>
      <c r="U28" s="641"/>
      <c r="V28" s="641"/>
      <c r="W28" s="641"/>
      <c r="X28" s="641"/>
      <c r="Y28" s="641"/>
      <c r="Z28" s="245"/>
    </row>
    <row r="29" spans="2:26" ht="20.25" customHeight="1">
      <c r="B29" s="245"/>
      <c r="C29" s="641" t="s">
        <v>1003</v>
      </c>
      <c r="D29" s="641"/>
      <c r="E29" s="641"/>
      <c r="F29" s="641"/>
      <c r="G29" s="641"/>
      <c r="H29" s="641"/>
      <c r="I29" s="641"/>
      <c r="J29" s="641"/>
      <c r="K29" s="641"/>
      <c r="L29" s="641"/>
      <c r="M29" s="641"/>
      <c r="N29" s="641"/>
      <c r="O29" s="641"/>
      <c r="P29" s="641"/>
      <c r="Q29" s="641"/>
      <c r="R29" s="641"/>
      <c r="S29" s="641"/>
      <c r="T29" s="641"/>
      <c r="U29" s="641"/>
      <c r="V29" s="641"/>
      <c r="W29" s="641"/>
      <c r="X29" s="641"/>
      <c r="Y29" s="641"/>
      <c r="Z29" s="245"/>
    </row>
    <row r="30" spans="2:26" ht="15" customHeight="1">
      <c r="B30" s="245"/>
      <c r="C30" s="3969" t="s">
        <v>1004</v>
      </c>
      <c r="D30" s="3969"/>
      <c r="E30" s="3969"/>
      <c r="F30" s="3969"/>
      <c r="G30" s="3969"/>
      <c r="H30" s="3969"/>
      <c r="I30" s="3970" t="s">
        <v>1005</v>
      </c>
      <c r="J30" s="3970"/>
      <c r="K30" s="3970"/>
      <c r="L30" s="3970"/>
      <c r="M30" s="3970"/>
      <c r="N30" s="3970"/>
      <c r="O30" s="3970"/>
      <c r="P30" s="3969" t="s">
        <v>295</v>
      </c>
      <c r="Q30" s="3969"/>
      <c r="R30" s="3969"/>
      <c r="S30" s="3969"/>
      <c r="T30" s="3969"/>
      <c r="U30" s="3969"/>
      <c r="V30" s="3969"/>
      <c r="W30" s="3969"/>
      <c r="X30" s="3969"/>
      <c r="Y30" s="642"/>
      <c r="Z30" s="245"/>
    </row>
    <row r="31" spans="2:26" ht="15" customHeight="1">
      <c r="B31" s="245"/>
      <c r="C31" s="3969"/>
      <c r="D31" s="3969"/>
      <c r="E31" s="3969"/>
      <c r="F31" s="3969"/>
      <c r="G31" s="3969"/>
      <c r="H31" s="3969"/>
      <c r="I31" s="3970"/>
      <c r="J31" s="3970"/>
      <c r="K31" s="3970"/>
      <c r="L31" s="3970"/>
      <c r="M31" s="3970"/>
      <c r="N31" s="3970"/>
      <c r="O31" s="3970"/>
      <c r="P31" s="3969"/>
      <c r="Q31" s="3969"/>
      <c r="R31" s="3969"/>
      <c r="S31" s="3969"/>
      <c r="T31" s="3969"/>
      <c r="U31" s="3969"/>
      <c r="V31" s="3969"/>
      <c r="W31" s="3969"/>
      <c r="X31" s="3969"/>
      <c r="Y31" s="642"/>
      <c r="Z31" s="245"/>
    </row>
    <row r="32" spans="2:26" ht="15" customHeight="1">
      <c r="B32" s="245"/>
      <c r="C32" s="3967"/>
      <c r="D32" s="3967"/>
      <c r="E32" s="3967"/>
      <c r="F32" s="3967"/>
      <c r="G32" s="3967"/>
      <c r="H32" s="3967"/>
      <c r="I32" s="3967"/>
      <c r="J32" s="3967"/>
      <c r="K32" s="3967"/>
      <c r="L32" s="3967"/>
      <c r="M32" s="3967"/>
      <c r="N32" s="3967"/>
      <c r="O32" s="3967"/>
      <c r="P32" s="3967"/>
      <c r="Q32" s="3967"/>
      <c r="R32" s="3967"/>
      <c r="S32" s="3967"/>
      <c r="T32" s="3967"/>
      <c r="U32" s="3967"/>
      <c r="V32" s="3967"/>
      <c r="W32" s="3967"/>
      <c r="X32" s="3967"/>
      <c r="Y32" s="643"/>
      <c r="Z32" s="245"/>
    </row>
    <row r="33" spans="2:26" ht="15" customHeight="1">
      <c r="B33" s="245"/>
      <c r="C33" s="3967"/>
      <c r="D33" s="3967"/>
      <c r="E33" s="3967"/>
      <c r="F33" s="3967"/>
      <c r="G33" s="3967"/>
      <c r="H33" s="3967"/>
      <c r="I33" s="3967"/>
      <c r="J33" s="3967"/>
      <c r="K33" s="3967"/>
      <c r="L33" s="3967"/>
      <c r="M33" s="3967"/>
      <c r="N33" s="3967"/>
      <c r="O33" s="3967"/>
      <c r="P33" s="3967"/>
      <c r="Q33" s="3967"/>
      <c r="R33" s="3967"/>
      <c r="S33" s="3967"/>
      <c r="T33" s="3967"/>
      <c r="U33" s="3967"/>
      <c r="V33" s="3967"/>
      <c r="W33" s="3967"/>
      <c r="X33" s="3967"/>
      <c r="Y33" s="643"/>
      <c r="Z33" s="245"/>
    </row>
    <row r="34" spans="2:26" ht="15" customHeight="1">
      <c r="B34" s="245"/>
      <c r="C34" s="3967"/>
      <c r="D34" s="3967"/>
      <c r="E34" s="3967"/>
      <c r="F34" s="3967"/>
      <c r="G34" s="3967"/>
      <c r="H34" s="3967"/>
      <c r="I34" s="3967"/>
      <c r="J34" s="3967"/>
      <c r="K34" s="3967"/>
      <c r="L34" s="3967"/>
      <c r="M34" s="3967"/>
      <c r="N34" s="3967"/>
      <c r="O34" s="3967"/>
      <c r="P34" s="3967"/>
      <c r="Q34" s="3967"/>
      <c r="R34" s="3967"/>
      <c r="S34" s="3967"/>
      <c r="T34" s="3967"/>
      <c r="U34" s="3967"/>
      <c r="V34" s="3967"/>
      <c r="W34" s="3967"/>
      <c r="X34" s="3967"/>
      <c r="Y34" s="643"/>
      <c r="Z34" s="245"/>
    </row>
    <row r="35" spans="2:26" ht="15" customHeight="1">
      <c r="B35" s="245"/>
      <c r="C35" s="3967"/>
      <c r="D35" s="3967"/>
      <c r="E35" s="3967"/>
      <c r="F35" s="3967"/>
      <c r="G35" s="3967"/>
      <c r="H35" s="3967"/>
      <c r="I35" s="3967"/>
      <c r="J35" s="3967"/>
      <c r="K35" s="3967"/>
      <c r="L35" s="3967"/>
      <c r="M35" s="3967"/>
      <c r="N35" s="3967"/>
      <c r="O35" s="3967"/>
      <c r="P35" s="3967"/>
      <c r="Q35" s="3967"/>
      <c r="R35" s="3967"/>
      <c r="S35" s="3967"/>
      <c r="T35" s="3967"/>
      <c r="U35" s="3967"/>
      <c r="V35" s="3967"/>
      <c r="W35" s="3967"/>
      <c r="X35" s="3967"/>
      <c r="Y35" s="643"/>
      <c r="Z35" s="245"/>
    </row>
    <row r="36" spans="2:26" ht="15" customHeight="1">
      <c r="B36" s="245"/>
      <c r="C36" s="3967"/>
      <c r="D36" s="3967"/>
      <c r="E36" s="3967"/>
      <c r="F36" s="3967"/>
      <c r="G36" s="3967"/>
      <c r="H36" s="3967"/>
      <c r="I36" s="3967"/>
      <c r="J36" s="3967"/>
      <c r="K36" s="3967"/>
      <c r="L36" s="3967"/>
      <c r="M36" s="3967"/>
      <c r="N36" s="3967"/>
      <c r="O36" s="3967"/>
      <c r="P36" s="3967"/>
      <c r="Q36" s="3967"/>
      <c r="R36" s="3967"/>
      <c r="S36" s="3967"/>
      <c r="T36" s="3967"/>
      <c r="U36" s="3967"/>
      <c r="V36" s="3967"/>
      <c r="W36" s="3967"/>
      <c r="X36" s="3967"/>
      <c r="Y36" s="643"/>
      <c r="Z36" s="245"/>
    </row>
    <row r="37" spans="2:26" ht="15" customHeight="1">
      <c r="B37" s="245"/>
      <c r="C37" s="3967"/>
      <c r="D37" s="3967"/>
      <c r="E37" s="3967"/>
      <c r="F37" s="3967"/>
      <c r="G37" s="3967"/>
      <c r="H37" s="3967"/>
      <c r="I37" s="3967"/>
      <c r="J37" s="3967"/>
      <c r="K37" s="3967"/>
      <c r="L37" s="3967"/>
      <c r="M37" s="3967"/>
      <c r="N37" s="3967"/>
      <c r="O37" s="3967"/>
      <c r="P37" s="3967"/>
      <c r="Q37" s="3967"/>
      <c r="R37" s="3967"/>
      <c r="S37" s="3967"/>
      <c r="T37" s="3967"/>
      <c r="U37" s="3967"/>
      <c r="V37" s="3967"/>
      <c r="W37" s="3967"/>
      <c r="X37" s="3967"/>
      <c r="Y37" s="643"/>
      <c r="Z37" s="245"/>
    </row>
    <row r="38" spans="2:26" ht="15" customHeight="1">
      <c r="B38" s="245"/>
      <c r="C38" s="3967"/>
      <c r="D38" s="3967"/>
      <c r="E38" s="3967"/>
      <c r="F38" s="3967"/>
      <c r="G38" s="3967"/>
      <c r="H38" s="3967"/>
      <c r="I38" s="3967"/>
      <c r="J38" s="3967"/>
      <c r="K38" s="3967"/>
      <c r="L38" s="3967"/>
      <c r="M38" s="3967"/>
      <c r="N38" s="3967"/>
      <c r="O38" s="3967"/>
      <c r="P38" s="3967"/>
      <c r="Q38" s="3967"/>
      <c r="R38" s="3967"/>
      <c r="S38" s="3967"/>
      <c r="T38" s="3967"/>
      <c r="U38" s="3967"/>
      <c r="V38" s="3967"/>
      <c r="W38" s="3967"/>
      <c r="X38" s="3967"/>
      <c r="Y38" s="643"/>
      <c r="Z38" s="245"/>
    </row>
    <row r="39" spans="2:26" ht="15" customHeight="1">
      <c r="B39" s="245"/>
      <c r="C39" s="3967"/>
      <c r="D39" s="3967"/>
      <c r="E39" s="3967"/>
      <c r="F39" s="3967"/>
      <c r="G39" s="3967"/>
      <c r="H39" s="3967"/>
      <c r="I39" s="3967"/>
      <c r="J39" s="3967"/>
      <c r="K39" s="3967"/>
      <c r="L39" s="3967"/>
      <c r="M39" s="3967"/>
      <c r="N39" s="3967"/>
      <c r="O39" s="3967"/>
      <c r="P39" s="3967"/>
      <c r="Q39" s="3967"/>
      <c r="R39" s="3967"/>
      <c r="S39" s="3967"/>
      <c r="T39" s="3967"/>
      <c r="U39" s="3967"/>
      <c r="V39" s="3967"/>
      <c r="W39" s="3967"/>
      <c r="X39" s="3967"/>
      <c r="Y39" s="643"/>
      <c r="Z39" s="245"/>
    </row>
    <row r="40" spans="2:26" ht="20.25" customHeight="1">
      <c r="B40" s="644"/>
      <c r="C40" s="3758"/>
      <c r="D40" s="3758"/>
      <c r="E40" s="3758"/>
      <c r="F40" s="3758"/>
      <c r="G40" s="3758"/>
      <c r="H40" s="3758"/>
      <c r="I40" s="3758"/>
      <c r="J40" s="3758"/>
      <c r="K40" s="3758"/>
      <c r="L40" s="3758"/>
      <c r="M40" s="3758"/>
      <c r="N40" s="3758"/>
      <c r="O40" s="3758"/>
      <c r="P40" s="3758"/>
      <c r="Q40" s="3758"/>
      <c r="R40" s="3758"/>
      <c r="S40" s="3758"/>
      <c r="T40" s="3758"/>
      <c r="U40" s="3758"/>
      <c r="V40" s="3758"/>
      <c r="W40" s="3758"/>
      <c r="X40" s="3758"/>
      <c r="Y40" s="3758"/>
      <c r="Z40" s="245"/>
    </row>
    <row r="41" spans="2:26" ht="20.25" customHeight="1">
      <c r="B41" s="245"/>
      <c r="C41" s="645" t="s">
        <v>1006</v>
      </c>
      <c r="D41" s="641"/>
      <c r="E41" s="641"/>
      <c r="F41" s="641"/>
      <c r="G41" s="641"/>
      <c r="H41" s="641"/>
      <c r="I41" s="641"/>
      <c r="J41" s="641"/>
      <c r="K41" s="641"/>
      <c r="L41" s="641"/>
      <c r="M41" s="641"/>
      <c r="N41" s="641"/>
      <c r="O41" s="660"/>
      <c r="P41" s="660"/>
      <c r="Q41" s="660"/>
      <c r="R41" s="660"/>
      <c r="S41" s="660"/>
      <c r="T41" s="660"/>
      <c r="U41" s="660"/>
      <c r="V41" s="660"/>
      <c r="W41" s="660"/>
      <c r="X41" s="661" t="s">
        <v>1007</v>
      </c>
      <c r="Y41" s="641"/>
      <c r="Z41" s="245"/>
    </row>
    <row r="42" spans="2:26" ht="20.25" customHeight="1">
      <c r="B42" s="245"/>
      <c r="C42" s="3968" t="s">
        <v>1008</v>
      </c>
      <c r="D42" s="3968"/>
      <c r="E42" s="3968"/>
      <c r="F42" s="3968"/>
      <c r="G42" s="3968"/>
      <c r="H42" s="3968"/>
      <c r="I42" s="3968"/>
      <c r="J42" s="3968"/>
      <c r="K42" s="3968"/>
      <c r="L42" s="3968"/>
      <c r="M42" s="3968"/>
      <c r="N42" s="3968"/>
      <c r="O42" s="3968"/>
      <c r="P42" s="3968"/>
      <c r="Q42" s="3968"/>
      <c r="R42" s="3968"/>
      <c r="S42" s="3968"/>
      <c r="T42" s="3968"/>
      <c r="U42" s="3968"/>
      <c r="V42" s="3968"/>
      <c r="W42" s="3968"/>
      <c r="X42" s="3968"/>
      <c r="Y42" s="646"/>
      <c r="Z42" s="245"/>
    </row>
    <row r="43" spans="2:26" ht="20.25" customHeight="1">
      <c r="B43" s="245"/>
      <c r="C43" s="644"/>
      <c r="D43" s="662" t="s">
        <v>1009</v>
      </c>
      <c r="E43" s="662"/>
      <c r="F43" s="662"/>
      <c r="G43" s="662"/>
      <c r="H43" s="662"/>
      <c r="I43" s="662"/>
      <c r="J43" s="662"/>
      <c r="K43" s="662"/>
      <c r="L43" s="662"/>
      <c r="M43" s="662"/>
      <c r="N43" s="662"/>
      <c r="O43" s="60"/>
      <c r="P43" s="245"/>
      <c r="Q43" s="245"/>
      <c r="R43" s="245"/>
      <c r="S43" s="245"/>
      <c r="T43" s="245"/>
      <c r="U43" s="245"/>
      <c r="V43" s="245"/>
      <c r="W43" s="245"/>
      <c r="X43" s="245"/>
      <c r="Y43" s="245"/>
      <c r="Z43" s="245"/>
    </row>
    <row r="44" spans="2:26" ht="20.25" customHeight="1">
      <c r="B44" s="245"/>
      <c r="C44" s="644" t="s">
        <v>1010</v>
      </c>
      <c r="D44" s="662" t="s">
        <v>1011</v>
      </c>
      <c r="E44" s="662"/>
      <c r="F44" s="662"/>
      <c r="G44" s="662"/>
      <c r="H44" s="662"/>
      <c r="I44" s="662"/>
      <c r="J44" s="662"/>
      <c r="K44" s="662"/>
      <c r="L44" s="662"/>
      <c r="M44" s="662"/>
      <c r="N44" s="662"/>
      <c r="O44" s="60"/>
      <c r="P44" s="245"/>
      <c r="Q44" s="245"/>
      <c r="R44" s="245"/>
      <c r="S44" s="245"/>
      <c r="T44" s="245"/>
      <c r="U44" s="245"/>
      <c r="V44" s="245"/>
      <c r="W44" s="245"/>
      <c r="X44" s="245"/>
      <c r="Y44" s="245"/>
      <c r="Z44" s="245"/>
    </row>
    <row r="45" spans="2:26" ht="20.25" customHeight="1">
      <c r="B45" s="245"/>
      <c r="C45" s="644" t="s">
        <v>1010</v>
      </c>
      <c r="D45" s="645" t="s">
        <v>1012</v>
      </c>
      <c r="E45" s="645"/>
      <c r="F45" s="645"/>
      <c r="G45" s="645"/>
      <c r="H45" s="645"/>
      <c r="I45" s="645"/>
      <c r="J45" s="645"/>
      <c r="K45" s="645"/>
      <c r="L45" s="645"/>
      <c r="M45" s="645"/>
      <c r="N45" s="645"/>
      <c r="O45" s="641"/>
      <c r="P45" s="641"/>
      <c r="Q45" s="641"/>
      <c r="R45" s="641"/>
      <c r="S45" s="641"/>
      <c r="T45" s="641"/>
      <c r="U45" s="641"/>
      <c r="V45" s="641"/>
      <c r="W45" s="641"/>
      <c r="X45" s="641"/>
      <c r="Y45" s="641"/>
      <c r="Z45" s="245"/>
    </row>
    <row r="46" spans="2:26" ht="20.25" customHeight="1">
      <c r="B46" s="245"/>
      <c r="C46" s="245"/>
      <c r="D46" s="60"/>
      <c r="E46" s="60"/>
      <c r="F46" s="60"/>
      <c r="G46" s="60"/>
      <c r="H46" s="60"/>
      <c r="I46" s="60"/>
      <c r="J46" s="60"/>
      <c r="K46" s="60"/>
      <c r="L46" s="60"/>
      <c r="M46" s="60"/>
      <c r="N46" s="60"/>
      <c r="O46" s="60"/>
      <c r="P46" s="60"/>
      <c r="Q46" s="60"/>
      <c r="R46" s="60"/>
      <c r="S46" s="60"/>
      <c r="T46" s="60"/>
      <c r="U46" s="60"/>
      <c r="V46" s="60"/>
      <c r="W46" s="60"/>
      <c r="X46" s="60"/>
      <c r="Y46" s="60"/>
      <c r="Z46" s="245"/>
    </row>
    <row r="47" spans="2:26">
      <c r="D47" s="670"/>
      <c r="E47" s="670"/>
      <c r="F47" s="670"/>
      <c r="G47" s="670"/>
      <c r="H47" s="670"/>
      <c r="I47" s="670"/>
      <c r="J47" s="670"/>
      <c r="K47" s="670"/>
      <c r="L47" s="670"/>
      <c r="M47" s="670"/>
      <c r="N47" s="670"/>
      <c r="O47" s="670"/>
      <c r="P47" s="670"/>
      <c r="Q47" s="670"/>
      <c r="R47" s="670"/>
      <c r="S47" s="670"/>
      <c r="T47" s="670"/>
      <c r="U47" s="670"/>
      <c r="V47" s="670"/>
      <c r="W47" s="670"/>
      <c r="X47" s="670"/>
      <c r="Y47" s="670"/>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74" customWidth="1"/>
    <col min="2" max="44" width="2.875" style="374" customWidth="1"/>
    <col min="45" max="45" width="1.75" style="374" customWidth="1"/>
    <col min="46" max="69" width="2.875" style="374" customWidth="1"/>
    <col min="70" max="16384" width="9" style="374"/>
  </cols>
  <sheetData>
    <row r="1" spans="1:73" ht="33.75" customHeight="1">
      <c r="A1" s="1506" t="s">
        <v>1192</v>
      </c>
      <c r="B1" s="322" t="s">
        <v>849</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0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06"/>
      <c r="B3" s="2796" t="s">
        <v>560</v>
      </c>
      <c r="C3" s="2796"/>
      <c r="D3" s="2796"/>
      <c r="E3" s="2796"/>
      <c r="F3" s="2796"/>
      <c r="G3" s="2796"/>
      <c r="H3" s="129"/>
      <c r="I3" s="127"/>
      <c r="J3" s="127"/>
      <c r="K3" s="2723"/>
      <c r="L3" s="2723"/>
      <c r="M3" s="2723"/>
      <c r="N3" s="2723"/>
      <c r="O3" s="2723"/>
      <c r="P3" s="129"/>
      <c r="Q3" s="323"/>
      <c r="R3" s="324"/>
      <c r="S3" s="323"/>
      <c r="T3" s="323"/>
      <c r="U3" s="323"/>
      <c r="V3" s="323"/>
      <c r="W3" s="323"/>
      <c r="X3" s="323"/>
      <c r="Y3" s="323"/>
      <c r="Z3" s="323"/>
      <c r="AA3" s="323"/>
      <c r="AB3" s="324"/>
      <c r="AC3" s="2724" t="s">
        <v>561</v>
      </c>
      <c r="AD3" s="2725"/>
      <c r="AE3" s="2725"/>
      <c r="AF3" s="2725"/>
      <c r="AG3" s="2726"/>
      <c r="AH3" s="2727"/>
      <c r="AI3" s="2727"/>
      <c r="AJ3" s="2727"/>
      <c r="AK3" s="2727"/>
      <c r="AL3" s="2727"/>
      <c r="AM3" s="2727"/>
      <c r="AN3" s="2727"/>
      <c r="AO3" s="2727"/>
      <c r="AP3" s="2727"/>
      <c r="AQ3" s="2727"/>
      <c r="AR3" s="2727"/>
      <c r="AS3" s="2727"/>
      <c r="AT3" s="2727"/>
      <c r="AU3" s="2727"/>
      <c r="AV3" s="2727"/>
      <c r="AW3" s="2727"/>
      <c r="AX3" s="2727"/>
      <c r="AY3" s="2727"/>
      <c r="AZ3" s="2727"/>
      <c r="BA3" s="2727"/>
      <c r="BB3" s="2728"/>
      <c r="BC3" s="128"/>
      <c r="BD3" s="128"/>
      <c r="BE3" s="128"/>
      <c r="BF3" s="128"/>
      <c r="BG3" s="128"/>
      <c r="BH3" s="128"/>
      <c r="BI3" s="128"/>
      <c r="BJ3" s="128"/>
      <c r="BK3" s="128"/>
      <c r="BL3" s="128"/>
      <c r="BM3" s="128"/>
      <c r="BN3" s="128"/>
      <c r="BO3" s="128"/>
      <c r="BP3" s="127"/>
      <c r="BQ3" s="127"/>
    </row>
    <row r="4" spans="1:73" ht="21" customHeight="1" thickBot="1">
      <c r="B4" s="2796"/>
      <c r="C4" s="2796"/>
      <c r="D4" s="2796"/>
      <c r="E4" s="2796"/>
      <c r="F4" s="2796"/>
      <c r="G4" s="2796"/>
      <c r="H4" s="129"/>
      <c r="I4" s="129"/>
      <c r="J4" s="325"/>
      <c r="K4" s="2723"/>
      <c r="L4" s="2723"/>
      <c r="M4" s="2723"/>
      <c r="N4" s="2723"/>
      <c r="O4" s="2723"/>
      <c r="P4" s="127"/>
      <c r="Q4" s="2729" t="s">
        <v>562</v>
      </c>
      <c r="R4" s="2730"/>
      <c r="S4" s="2730"/>
      <c r="T4" s="2730"/>
      <c r="U4" s="2730"/>
      <c r="V4" s="2730"/>
      <c r="W4" s="2730"/>
      <c r="X4" s="2763"/>
      <c r="Y4" s="2764"/>
      <c r="Z4" s="2765"/>
      <c r="AA4" s="324"/>
      <c r="AB4" s="324"/>
      <c r="AC4" s="2766" t="s">
        <v>563</v>
      </c>
      <c r="AD4" s="2767"/>
      <c r="AE4" s="2767"/>
      <c r="AF4" s="2768"/>
      <c r="AG4" s="2769">
        <f>入力シート!D23</f>
        <v>0</v>
      </c>
      <c r="AH4" s="2770"/>
      <c r="AI4" s="2770"/>
      <c r="AJ4" s="2770"/>
      <c r="AK4" s="2770"/>
      <c r="AL4" s="2770"/>
      <c r="AM4" s="2770"/>
      <c r="AN4" s="2770"/>
      <c r="AO4" s="2770"/>
      <c r="AP4" s="2770"/>
      <c r="AQ4" s="2770"/>
      <c r="AR4" s="2770"/>
      <c r="AS4" s="2770"/>
      <c r="AT4" s="2770"/>
      <c r="AU4" s="2770"/>
      <c r="AV4" s="2770"/>
      <c r="AW4" s="2770"/>
      <c r="AX4" s="2770"/>
      <c r="AY4" s="2770"/>
      <c r="AZ4" s="2770"/>
      <c r="BA4" s="2770"/>
      <c r="BB4" s="2771"/>
      <c r="BC4" s="2752" t="s">
        <v>564</v>
      </c>
      <c r="BD4" s="2752"/>
      <c r="BE4" s="2752"/>
      <c r="BF4" s="2752"/>
      <c r="BG4" s="2753"/>
      <c r="BH4" s="2772" t="s">
        <v>105</v>
      </c>
      <c r="BI4" s="2773"/>
      <c r="BJ4" s="2773"/>
      <c r="BK4" s="2773"/>
      <c r="BL4" s="2773"/>
      <c r="BM4" s="2773"/>
      <c r="BN4" s="2773"/>
      <c r="BO4" s="2774"/>
      <c r="BP4" s="451"/>
      <c r="BQ4" s="127"/>
    </row>
    <row r="5" spans="1:73" ht="21" customHeight="1">
      <c r="B5" s="2729" t="s">
        <v>861</v>
      </c>
      <c r="C5" s="2730"/>
      <c r="D5" s="2730"/>
      <c r="E5" s="2730"/>
      <c r="F5" s="2730"/>
      <c r="G5" s="2777" t="str">
        <f>"福 岡 県 "&amp;入力シート!C3</f>
        <v xml:space="preserve">福 岡 県 </v>
      </c>
      <c r="H5" s="2778"/>
      <c r="I5" s="2778"/>
      <c r="J5" s="2778"/>
      <c r="K5" s="2778"/>
      <c r="L5" s="2778"/>
      <c r="M5" s="2778"/>
      <c r="N5" s="2778"/>
      <c r="O5" s="2778"/>
      <c r="P5" s="2779"/>
      <c r="Q5" s="2783" t="s">
        <v>502</v>
      </c>
      <c r="R5" s="2783"/>
      <c r="S5" s="2784"/>
      <c r="T5" s="2785"/>
      <c r="U5" s="2786"/>
      <c r="V5" s="2786"/>
      <c r="W5" s="2786"/>
      <c r="X5" s="2786"/>
      <c r="Y5" s="2786"/>
      <c r="Z5" s="2787"/>
      <c r="AA5" s="323"/>
      <c r="AB5" s="324"/>
      <c r="AC5" s="2788" t="s">
        <v>565</v>
      </c>
      <c r="AD5" s="2789"/>
      <c r="AE5" s="2789"/>
      <c r="AF5" s="2790"/>
      <c r="AG5" s="2791"/>
      <c r="AH5" s="2792"/>
      <c r="AI5" s="2792"/>
      <c r="AJ5" s="2792"/>
      <c r="AK5" s="2792"/>
      <c r="AL5" s="2792"/>
      <c r="AM5" s="2792"/>
      <c r="AN5" s="2792"/>
      <c r="AO5" s="2792"/>
      <c r="AP5" s="2792"/>
      <c r="AQ5" s="2792"/>
      <c r="AR5" s="2792"/>
      <c r="AS5" s="2792"/>
      <c r="AT5" s="2792"/>
      <c r="AU5" s="2793"/>
      <c r="AV5" s="2783" t="s">
        <v>566</v>
      </c>
      <c r="AW5" s="2784"/>
      <c r="AX5" s="2797"/>
      <c r="AY5" s="2667"/>
      <c r="AZ5" s="2667"/>
      <c r="BA5" s="2667"/>
      <c r="BB5" s="2667"/>
      <c r="BC5" s="2783" t="s">
        <v>567</v>
      </c>
      <c r="BD5" s="2783"/>
      <c r="BE5" s="2783"/>
      <c r="BF5" s="2783"/>
      <c r="BG5" s="2784"/>
      <c r="BH5" s="2731"/>
      <c r="BI5" s="2732"/>
      <c r="BJ5" s="2732"/>
      <c r="BK5" s="2732"/>
      <c r="BL5" s="2732"/>
      <c r="BM5" s="2732"/>
      <c r="BN5" s="2732"/>
      <c r="BO5" s="2733"/>
      <c r="BP5" s="451"/>
      <c r="BQ5" s="127"/>
    </row>
    <row r="6" spans="1:73" ht="21" customHeight="1" thickBot="1">
      <c r="B6" s="2775"/>
      <c r="C6" s="2776"/>
      <c r="D6" s="2776"/>
      <c r="E6" s="2776"/>
      <c r="F6" s="2776"/>
      <c r="G6" s="2780"/>
      <c r="H6" s="2781"/>
      <c r="I6" s="2781"/>
      <c r="J6" s="2781"/>
      <c r="K6" s="2781"/>
      <c r="L6" s="2781"/>
      <c r="M6" s="2781"/>
      <c r="N6" s="2781"/>
      <c r="O6" s="2781"/>
      <c r="P6" s="2782"/>
      <c r="Q6" s="2734" t="s">
        <v>566</v>
      </c>
      <c r="R6" s="2734"/>
      <c r="S6" s="2735"/>
      <c r="T6" s="2736"/>
      <c r="U6" s="2737"/>
      <c r="V6" s="2737"/>
      <c r="W6" s="2737"/>
      <c r="X6" s="2737"/>
      <c r="Y6" s="2737"/>
      <c r="Z6" s="2738"/>
      <c r="AA6" s="323"/>
      <c r="AB6" s="324"/>
      <c r="AC6" s="2739" t="s">
        <v>568</v>
      </c>
      <c r="AD6" s="2734"/>
      <c r="AE6" s="2734"/>
      <c r="AF6" s="2735"/>
      <c r="AG6" s="3975">
        <f>入力シート!D22</f>
        <v>0</v>
      </c>
      <c r="AH6" s="3976"/>
      <c r="AI6" s="3976"/>
      <c r="AJ6" s="3976"/>
      <c r="AK6" s="3976"/>
      <c r="AL6" s="3976"/>
      <c r="AM6" s="3976"/>
      <c r="AN6" s="3976"/>
      <c r="AO6" s="3976"/>
      <c r="AP6" s="3976"/>
      <c r="AQ6" s="3976"/>
      <c r="AR6" s="3976"/>
      <c r="AS6" s="3976"/>
      <c r="AT6" s="3976"/>
      <c r="AU6" s="3977"/>
      <c r="AV6" s="2734" t="s">
        <v>569</v>
      </c>
      <c r="AW6" s="2735"/>
      <c r="AX6" s="2743"/>
      <c r="AY6" s="2744"/>
      <c r="AZ6" s="2744"/>
      <c r="BA6" s="2744"/>
      <c r="BB6" s="2744"/>
      <c r="BC6" s="2734" t="s">
        <v>570</v>
      </c>
      <c r="BD6" s="2734"/>
      <c r="BE6" s="2734"/>
      <c r="BF6" s="2734"/>
      <c r="BG6" s="2735"/>
      <c r="BH6" s="2745"/>
      <c r="BI6" s="2746"/>
      <c r="BJ6" s="2746"/>
      <c r="BK6" s="2746"/>
      <c r="BL6" s="2746"/>
      <c r="BM6" s="2746"/>
      <c r="BN6" s="2746"/>
      <c r="BO6" s="2747"/>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1" t="s">
        <v>571</v>
      </c>
      <c r="C8" s="2752"/>
      <c r="D8" s="2752"/>
      <c r="E8" s="2752"/>
      <c r="F8" s="2753"/>
      <c r="G8" s="2757" t="str">
        <f>入力シート!$D$5&amp;" "&amp;入力シート!$D$8&amp;"　"&amp;入力シート!$D$7&amp;"　"&amp;入力シート!$D$4&amp;入力シート!$E$4&amp;入力シート!$G$4&amp;入力シート!$I$4&amp;入力シート!$K$4&amp;入力シート!$O$4&amp;"　"&amp;入力シート!D6</f>
        <v xml:space="preserve"> 　　平成年度起工第号　</v>
      </c>
      <c r="H8" s="2758"/>
      <c r="I8" s="2758"/>
      <c r="J8" s="2758"/>
      <c r="K8" s="2758"/>
      <c r="L8" s="2758"/>
      <c r="M8" s="2758"/>
      <c r="N8" s="2758"/>
      <c r="O8" s="2758"/>
      <c r="P8" s="2758"/>
      <c r="Q8" s="2758"/>
      <c r="R8" s="2758"/>
      <c r="S8" s="2758"/>
      <c r="T8" s="2758"/>
      <c r="U8" s="2758"/>
      <c r="V8" s="2758"/>
      <c r="W8" s="2758"/>
      <c r="X8" s="2758"/>
      <c r="Y8" s="2758"/>
      <c r="Z8" s="2758"/>
      <c r="AA8" s="2758"/>
      <c r="AB8" s="2758"/>
      <c r="AC8" s="2758"/>
      <c r="AD8" s="2758"/>
      <c r="AE8" s="2758"/>
      <c r="AF8" s="2759"/>
      <c r="AG8" s="2752" t="s">
        <v>520</v>
      </c>
      <c r="AH8" s="2752"/>
      <c r="AI8" s="2752"/>
      <c r="AJ8" s="2752"/>
      <c r="AK8" s="2760">
        <v>0</v>
      </c>
      <c r="AL8" s="2761"/>
      <c r="AM8" s="2761"/>
      <c r="AN8" s="2761"/>
      <c r="AO8" s="2761"/>
      <c r="AP8" s="2761"/>
      <c r="AQ8" s="2762"/>
      <c r="AR8" s="2748" t="s">
        <v>572</v>
      </c>
      <c r="AS8" s="2749"/>
      <c r="AT8" s="2749"/>
      <c r="AU8" s="2749"/>
      <c r="AV8" s="2749"/>
      <c r="AW8" s="2749"/>
      <c r="AX8" s="2750"/>
      <c r="AY8" s="327"/>
      <c r="AZ8" s="2751" t="s">
        <v>573</v>
      </c>
      <c r="BA8" s="2752"/>
      <c r="BB8" s="2752"/>
      <c r="BC8" s="2753"/>
      <c r="BD8" s="2754" t="s">
        <v>5</v>
      </c>
      <c r="BE8" s="2755"/>
      <c r="BF8" s="2755"/>
      <c r="BG8" s="2755"/>
      <c r="BH8" s="2752" t="s">
        <v>574</v>
      </c>
      <c r="BI8" s="2752"/>
      <c r="BJ8" s="2752"/>
      <c r="BK8" s="2756"/>
      <c r="BL8" s="2794" t="s">
        <v>575</v>
      </c>
      <c r="BM8" s="2755"/>
      <c r="BN8" s="2755"/>
      <c r="BO8" s="2795"/>
      <c r="BP8" s="451"/>
      <c r="BQ8" s="127"/>
      <c r="BU8" s="421">
        <f>入力シート!$D$17</f>
        <v>0</v>
      </c>
    </row>
    <row r="9" spans="1:73" ht="21" customHeight="1">
      <c r="B9" s="2814" t="s">
        <v>0</v>
      </c>
      <c r="C9" s="2815"/>
      <c r="D9" s="2815"/>
      <c r="E9" s="2815"/>
      <c r="F9" s="2816"/>
      <c r="G9" s="2817">
        <f>入力シート!D9</f>
        <v>0</v>
      </c>
      <c r="H9" s="2818"/>
      <c r="I9" s="2818"/>
      <c r="J9" s="2818"/>
      <c r="K9" s="2818"/>
      <c r="L9" s="2818"/>
      <c r="M9" s="2818"/>
      <c r="N9" s="2818"/>
      <c r="O9" s="2818"/>
      <c r="P9" s="2818"/>
      <c r="Q9" s="2818"/>
      <c r="R9" s="2818"/>
      <c r="S9" s="2818"/>
      <c r="T9" s="2818"/>
      <c r="U9" s="2819"/>
      <c r="V9" s="2783" t="s">
        <v>1</v>
      </c>
      <c r="W9" s="2783"/>
      <c r="X9" s="2783"/>
      <c r="Y9" s="2783"/>
      <c r="Z9" s="2783"/>
      <c r="AA9" s="2784"/>
      <c r="AB9" s="2820">
        <f>+入力シート!E10</f>
        <v>0</v>
      </c>
      <c r="AC9" s="2821"/>
      <c r="AD9" s="2821"/>
      <c r="AE9" s="2821"/>
      <c r="AF9" s="2822"/>
      <c r="AG9" s="2783" t="s">
        <v>2</v>
      </c>
      <c r="AH9" s="2783"/>
      <c r="AI9" s="2783"/>
      <c r="AJ9" s="2783"/>
      <c r="AK9" s="2805">
        <f>入力シート!D12</f>
        <v>0</v>
      </c>
      <c r="AL9" s="2806"/>
      <c r="AM9" s="2806"/>
      <c r="AN9" s="2806"/>
      <c r="AO9" s="2806"/>
      <c r="AP9" s="2806"/>
      <c r="AQ9" s="2807"/>
      <c r="AR9" s="2823" t="s">
        <v>3</v>
      </c>
      <c r="AS9" s="2824"/>
      <c r="AT9" s="2824"/>
      <c r="AU9" s="2824"/>
      <c r="AV9" s="2824"/>
      <c r="AW9" s="2824"/>
      <c r="AX9" s="2825"/>
      <c r="AY9" s="327"/>
      <c r="AZ9" s="2826" t="s">
        <v>4</v>
      </c>
      <c r="BA9" s="2783"/>
      <c r="BB9" s="2783"/>
      <c r="BC9" s="2784"/>
      <c r="BD9" s="2827" t="s">
        <v>5</v>
      </c>
      <c r="BE9" s="2800"/>
      <c r="BF9" s="2800"/>
      <c r="BG9" s="2800"/>
      <c r="BH9" s="2783" t="s">
        <v>6</v>
      </c>
      <c r="BI9" s="2783"/>
      <c r="BJ9" s="2783"/>
      <c r="BK9" s="2798"/>
      <c r="BL9" s="2799" t="s">
        <v>575</v>
      </c>
      <c r="BM9" s="2800"/>
      <c r="BN9" s="2800"/>
      <c r="BO9" s="2801"/>
      <c r="BP9" s="451"/>
      <c r="BQ9" s="127"/>
      <c r="BU9" s="421">
        <f>入力シート!$D$19</f>
        <v>0</v>
      </c>
    </row>
    <row r="10" spans="1:73" ht="21" customHeight="1" thickBot="1">
      <c r="B10" s="2766" t="s">
        <v>7</v>
      </c>
      <c r="C10" s="2767"/>
      <c r="D10" s="2767"/>
      <c r="E10" s="2767"/>
      <c r="F10" s="2768"/>
      <c r="G10" s="2802"/>
      <c r="H10" s="2803"/>
      <c r="I10" s="2803"/>
      <c r="J10" s="2803"/>
      <c r="K10" s="2803"/>
      <c r="L10" s="2803"/>
      <c r="M10" s="2803"/>
      <c r="N10" s="2803"/>
      <c r="O10" s="2803"/>
      <c r="P10" s="2803"/>
      <c r="Q10" s="2803"/>
      <c r="R10" s="2803"/>
      <c r="S10" s="2803"/>
      <c r="T10" s="2803"/>
      <c r="U10" s="2803"/>
      <c r="V10" s="2803"/>
      <c r="W10" s="2803"/>
      <c r="X10" s="2803"/>
      <c r="Y10" s="2803"/>
      <c r="Z10" s="2803"/>
      <c r="AA10" s="2803"/>
      <c r="AB10" s="2803"/>
      <c r="AC10" s="2803"/>
      <c r="AD10" s="2803"/>
      <c r="AE10" s="2803"/>
      <c r="AF10" s="2804"/>
      <c r="AG10" s="2783" t="s">
        <v>8</v>
      </c>
      <c r="AH10" s="2783"/>
      <c r="AI10" s="2783"/>
      <c r="AJ10" s="2783"/>
      <c r="AK10" s="2805"/>
      <c r="AL10" s="2806"/>
      <c r="AM10" s="2806"/>
      <c r="AN10" s="2806"/>
      <c r="AO10" s="2806"/>
      <c r="AP10" s="2806"/>
      <c r="AQ10" s="2807"/>
      <c r="AR10" s="2808" t="s">
        <v>9</v>
      </c>
      <c r="AS10" s="2809"/>
      <c r="AT10" s="2809"/>
      <c r="AU10" s="2809"/>
      <c r="AV10" s="2809"/>
      <c r="AW10" s="2809"/>
      <c r="AX10" s="2810"/>
      <c r="AY10" s="327"/>
      <c r="AZ10" s="2739" t="s">
        <v>10</v>
      </c>
      <c r="BA10" s="2734"/>
      <c r="BB10" s="2734"/>
      <c r="BC10" s="2735"/>
      <c r="BD10" s="2743"/>
      <c r="BE10" s="2744"/>
      <c r="BF10" s="2744"/>
      <c r="BG10" s="2744"/>
      <c r="BH10" s="2734" t="s">
        <v>11</v>
      </c>
      <c r="BI10" s="2734"/>
      <c r="BJ10" s="2734"/>
      <c r="BK10" s="2811"/>
      <c r="BL10" s="2812"/>
      <c r="BM10" s="2744"/>
      <c r="BN10" s="2744"/>
      <c r="BO10" s="2813"/>
      <c r="BP10" s="451"/>
      <c r="BQ10" s="127"/>
      <c r="BU10" s="421">
        <f>入力シート!$D$19</f>
        <v>0</v>
      </c>
    </row>
    <row r="11" spans="1:73" ht="21" customHeight="1" thickBot="1">
      <c r="B11" s="2826" t="s">
        <v>12</v>
      </c>
      <c r="C11" s="2783"/>
      <c r="D11" s="2783"/>
      <c r="E11" s="2783"/>
      <c r="F11" s="2784"/>
      <c r="G11" s="2828"/>
      <c r="H11" s="2829"/>
      <c r="I11" s="2829"/>
      <c r="J11" s="2829"/>
      <c r="K11" s="2829"/>
      <c r="L11" s="2829"/>
      <c r="M11" s="2829"/>
      <c r="N11" s="2829"/>
      <c r="O11" s="2829"/>
      <c r="P11" s="2829"/>
      <c r="Q11" s="2829"/>
      <c r="R11" s="2829"/>
      <c r="S11" s="2829"/>
      <c r="T11" s="2829"/>
      <c r="U11" s="2830"/>
      <c r="V11" s="2783" t="s">
        <v>13</v>
      </c>
      <c r="W11" s="2783"/>
      <c r="X11" s="2783"/>
      <c r="Y11" s="2783"/>
      <c r="Z11" s="2783"/>
      <c r="AA11" s="2784"/>
      <c r="AB11" s="2797"/>
      <c r="AC11" s="2667"/>
      <c r="AD11" s="2667"/>
      <c r="AE11" s="2667"/>
      <c r="AF11" s="2667"/>
      <c r="AG11" s="2667"/>
      <c r="AH11" s="2667"/>
      <c r="AI11" s="2667"/>
      <c r="AJ11" s="2667"/>
      <c r="AK11" s="2667"/>
      <c r="AL11" s="2667"/>
      <c r="AM11" s="2667"/>
      <c r="AN11" s="2667"/>
      <c r="AO11" s="2667"/>
      <c r="AP11" s="2667"/>
      <c r="AQ11" s="2834"/>
      <c r="AR11" s="2835" t="s">
        <v>14</v>
      </c>
      <c r="AS11" s="2836"/>
      <c r="AT11" s="2836"/>
      <c r="AU11" s="2836"/>
      <c r="AV11" s="2836"/>
      <c r="AW11" s="2836"/>
      <c r="AX11" s="2837"/>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39"/>
      <c r="C12" s="2734"/>
      <c r="D12" s="2734"/>
      <c r="E12" s="2734"/>
      <c r="F12" s="2735"/>
      <c r="G12" s="2831"/>
      <c r="H12" s="2832"/>
      <c r="I12" s="2832"/>
      <c r="J12" s="2832"/>
      <c r="K12" s="2832"/>
      <c r="L12" s="2832"/>
      <c r="M12" s="2832"/>
      <c r="N12" s="2832"/>
      <c r="O12" s="2832"/>
      <c r="P12" s="2832"/>
      <c r="Q12" s="2832"/>
      <c r="R12" s="2832"/>
      <c r="S12" s="2832"/>
      <c r="T12" s="2832"/>
      <c r="U12" s="2833"/>
      <c r="V12" s="2734"/>
      <c r="W12" s="2734"/>
      <c r="X12" s="2734"/>
      <c r="Y12" s="2734"/>
      <c r="Z12" s="2734"/>
      <c r="AA12" s="2735"/>
      <c r="AB12" s="2743"/>
      <c r="AC12" s="2744"/>
      <c r="AD12" s="2744"/>
      <c r="AE12" s="2744"/>
      <c r="AF12" s="2744"/>
      <c r="AG12" s="2744"/>
      <c r="AH12" s="2744"/>
      <c r="AI12" s="2744"/>
      <c r="AJ12" s="2744"/>
      <c r="AK12" s="2744"/>
      <c r="AL12" s="2744"/>
      <c r="AM12" s="2744"/>
      <c r="AN12" s="2744"/>
      <c r="AO12" s="2744"/>
      <c r="AP12" s="2744"/>
      <c r="AQ12" s="2813"/>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851" t="s">
        <v>850</v>
      </c>
      <c r="C15" s="2851"/>
      <c r="D15" s="2851"/>
      <c r="E15" s="2851"/>
      <c r="F15" s="2851"/>
      <c r="G15" s="2851"/>
      <c r="H15" s="2851"/>
      <c r="I15" s="2851"/>
      <c r="J15" s="2851"/>
      <c r="K15" s="2851"/>
      <c r="L15" s="2851"/>
      <c r="M15" s="2851"/>
      <c r="N15" s="2851"/>
      <c r="O15" s="2851"/>
      <c r="P15" s="2851"/>
      <c r="Q15" s="2851"/>
      <c r="R15" s="2851"/>
      <c r="S15" s="2851"/>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851"/>
      <c r="C16" s="2851"/>
      <c r="D16" s="2851"/>
      <c r="E16" s="2851"/>
      <c r="F16" s="2851"/>
      <c r="G16" s="2851"/>
      <c r="H16" s="2851"/>
      <c r="I16" s="2851"/>
      <c r="J16" s="2851"/>
      <c r="K16" s="2851"/>
      <c r="L16" s="2851"/>
      <c r="M16" s="2851"/>
      <c r="N16" s="2851"/>
      <c r="O16" s="2851"/>
      <c r="P16" s="2851"/>
      <c r="Q16" s="2851"/>
      <c r="R16" s="2851"/>
      <c r="S16" s="2851"/>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1" t="s">
        <v>15</v>
      </c>
      <c r="C18" s="2752"/>
      <c r="D18" s="2752"/>
      <c r="E18" s="2752"/>
      <c r="F18" s="2752"/>
      <c r="G18" s="2752"/>
      <c r="H18" s="2752"/>
      <c r="I18" s="2752"/>
      <c r="J18" s="2752"/>
      <c r="K18" s="2752"/>
      <c r="L18" s="2752"/>
      <c r="M18" s="2752"/>
      <c r="N18" s="2752"/>
      <c r="O18" s="2752"/>
      <c r="P18" s="2752"/>
      <c r="Q18" s="2752"/>
      <c r="R18" s="2752"/>
      <c r="S18" s="2752"/>
      <c r="T18" s="2752"/>
      <c r="U18" s="2752"/>
      <c r="V18" s="2752" t="s">
        <v>16</v>
      </c>
      <c r="W18" s="2752"/>
      <c r="X18" s="2752"/>
      <c r="Y18" s="2752"/>
      <c r="Z18" s="2752"/>
      <c r="AA18" s="2752"/>
      <c r="AB18" s="2752"/>
      <c r="AC18" s="2752"/>
      <c r="AD18" s="2752"/>
      <c r="AE18" s="2752"/>
      <c r="AF18" s="2752"/>
      <c r="AG18" s="2752"/>
      <c r="AH18" s="2752"/>
      <c r="AI18" s="2752"/>
      <c r="AJ18" s="2752"/>
      <c r="AK18" s="2752"/>
      <c r="AL18" s="2752"/>
      <c r="AM18" s="2752"/>
      <c r="AN18" s="2752"/>
      <c r="AO18" s="2752"/>
      <c r="AP18" s="2752"/>
      <c r="AQ18" s="2752"/>
      <c r="AR18" s="2752"/>
      <c r="AS18" s="2752"/>
      <c r="AT18" s="2752"/>
      <c r="AU18" s="2752"/>
      <c r="AV18" s="2752"/>
      <c r="AW18" s="2752"/>
      <c r="AX18" s="2752"/>
      <c r="AY18" s="2752"/>
      <c r="AZ18" s="2752"/>
      <c r="BA18" s="2752"/>
      <c r="BB18" s="2752"/>
      <c r="BC18" s="2752"/>
      <c r="BD18" s="2752"/>
      <c r="BE18" s="2752"/>
      <c r="BF18" s="2752"/>
      <c r="BG18" s="2752"/>
      <c r="BH18" s="2752"/>
      <c r="BI18" s="2752"/>
      <c r="BJ18" s="2752"/>
      <c r="BK18" s="2752"/>
      <c r="BL18" s="2752"/>
      <c r="BM18" s="2752"/>
      <c r="BN18" s="2838" t="s">
        <v>17</v>
      </c>
      <c r="BO18" s="2838"/>
      <c r="BP18" s="2838"/>
      <c r="BQ18" s="2839"/>
    </row>
    <row r="19" spans="2:69">
      <c r="B19" s="2826" t="s">
        <v>18</v>
      </c>
      <c r="C19" s="2783"/>
      <c r="D19" s="2783"/>
      <c r="E19" s="2783"/>
      <c r="F19" s="2783"/>
      <c r="G19" s="2783" t="s">
        <v>19</v>
      </c>
      <c r="H19" s="2783"/>
      <c r="I19" s="2783"/>
      <c r="J19" s="2783" t="s">
        <v>20</v>
      </c>
      <c r="K19" s="2783"/>
      <c r="L19" s="2783"/>
      <c r="M19" s="2783"/>
      <c r="N19" s="2783"/>
      <c r="O19" s="2783" t="s">
        <v>21</v>
      </c>
      <c r="P19" s="2783"/>
      <c r="Q19" s="2783"/>
      <c r="R19" s="2783" t="s">
        <v>22</v>
      </c>
      <c r="S19" s="2783"/>
      <c r="T19" s="2783"/>
      <c r="U19" s="2783"/>
      <c r="V19" s="2783" t="s">
        <v>23</v>
      </c>
      <c r="W19" s="2783"/>
      <c r="X19" s="2783"/>
      <c r="Y19" s="2783"/>
      <c r="Z19" s="2783"/>
      <c r="AA19" s="2783"/>
      <c r="AB19" s="2783"/>
      <c r="AC19" s="2783"/>
      <c r="AD19" s="2783"/>
      <c r="AE19" s="2783"/>
      <c r="AF19" s="2784"/>
      <c r="AG19" s="2846" t="s">
        <v>24</v>
      </c>
      <c r="AH19" s="2783"/>
      <c r="AI19" s="2783"/>
      <c r="AJ19" s="2798"/>
      <c r="AK19" s="2849" t="s">
        <v>25</v>
      </c>
      <c r="AL19" s="2783"/>
      <c r="AM19" s="2783"/>
      <c r="AN19" s="2783"/>
      <c r="AO19" s="2783" t="s">
        <v>26</v>
      </c>
      <c r="AP19" s="2783"/>
      <c r="AQ19" s="2783"/>
      <c r="AR19" s="2783"/>
      <c r="AS19" s="2783"/>
      <c r="AT19" s="2783"/>
      <c r="AU19" s="2783"/>
      <c r="AV19" s="2783"/>
      <c r="AW19" s="2783"/>
      <c r="AX19" s="2783"/>
      <c r="AY19" s="2783"/>
      <c r="AZ19" s="2783"/>
      <c r="BA19" s="2783" t="s">
        <v>27</v>
      </c>
      <c r="BB19" s="2783"/>
      <c r="BC19" s="2783"/>
      <c r="BD19" s="2783"/>
      <c r="BE19" s="2783"/>
      <c r="BF19" s="2783"/>
      <c r="BG19" s="2783" t="s">
        <v>28</v>
      </c>
      <c r="BH19" s="2783"/>
      <c r="BI19" s="2783"/>
      <c r="BJ19" s="2783"/>
      <c r="BK19" s="2783"/>
      <c r="BL19" s="2783"/>
      <c r="BM19" s="2783"/>
      <c r="BN19" s="2840"/>
      <c r="BO19" s="2840"/>
      <c r="BP19" s="2840"/>
      <c r="BQ19" s="2841"/>
    </row>
    <row r="20" spans="2:69" ht="14.25" thickBot="1">
      <c r="B20" s="2739"/>
      <c r="C20" s="2734"/>
      <c r="D20" s="2844"/>
      <c r="E20" s="2844"/>
      <c r="F20" s="2844"/>
      <c r="G20" s="2844"/>
      <c r="H20" s="2844"/>
      <c r="I20" s="2844"/>
      <c r="J20" s="2844"/>
      <c r="K20" s="2844"/>
      <c r="L20" s="2844"/>
      <c r="M20" s="2844"/>
      <c r="N20" s="2844"/>
      <c r="O20" s="2844"/>
      <c r="P20" s="2844"/>
      <c r="Q20" s="2844"/>
      <c r="R20" s="2734"/>
      <c r="S20" s="2734"/>
      <c r="T20" s="2734"/>
      <c r="U20" s="2734"/>
      <c r="V20" s="2844"/>
      <c r="W20" s="2844"/>
      <c r="X20" s="2844"/>
      <c r="Y20" s="2844"/>
      <c r="Z20" s="2844"/>
      <c r="AA20" s="2844"/>
      <c r="AB20" s="2844"/>
      <c r="AC20" s="2844"/>
      <c r="AD20" s="2844"/>
      <c r="AE20" s="2844"/>
      <c r="AF20" s="2845"/>
      <c r="AG20" s="2847"/>
      <c r="AH20" s="2844"/>
      <c r="AI20" s="2844"/>
      <c r="AJ20" s="2848"/>
      <c r="AK20" s="2850"/>
      <c r="AL20" s="2844"/>
      <c r="AM20" s="2844"/>
      <c r="AN20" s="2844"/>
      <c r="AO20" s="2844"/>
      <c r="AP20" s="2844"/>
      <c r="AQ20" s="2844"/>
      <c r="AR20" s="2844"/>
      <c r="AS20" s="2844"/>
      <c r="AT20" s="2844"/>
      <c r="AU20" s="2844"/>
      <c r="AV20" s="2844"/>
      <c r="AW20" s="2844"/>
      <c r="AX20" s="2844"/>
      <c r="AY20" s="2844"/>
      <c r="AZ20" s="2844"/>
      <c r="BA20" s="2844"/>
      <c r="BB20" s="2844"/>
      <c r="BC20" s="2844"/>
      <c r="BD20" s="2844"/>
      <c r="BE20" s="2844"/>
      <c r="BF20" s="2844"/>
      <c r="BG20" s="2844"/>
      <c r="BH20" s="2844"/>
      <c r="BI20" s="2844"/>
      <c r="BJ20" s="2844"/>
      <c r="BK20" s="2844"/>
      <c r="BL20" s="2844"/>
      <c r="BM20" s="2844"/>
      <c r="BN20" s="2842"/>
      <c r="BO20" s="2842"/>
      <c r="BP20" s="2842"/>
      <c r="BQ20" s="2843"/>
    </row>
    <row r="21" spans="2:69" ht="17.25" customHeight="1">
      <c r="B21" s="2852" t="s">
        <v>29</v>
      </c>
      <c r="C21" s="2853"/>
      <c r="D21" s="2858" t="s">
        <v>30</v>
      </c>
      <c r="E21" s="2859"/>
      <c r="F21" s="2859"/>
      <c r="G21" s="2864"/>
      <c r="H21" s="2864"/>
      <c r="I21" s="2864"/>
      <c r="J21" s="2865"/>
      <c r="K21" s="2865"/>
      <c r="L21" s="2865"/>
      <c r="M21" s="2865"/>
      <c r="N21" s="2865"/>
      <c r="O21" s="2866"/>
      <c r="P21" s="2866"/>
      <c r="Q21" s="2866"/>
      <c r="R21" s="2867"/>
      <c r="S21" s="2868"/>
      <c r="T21" s="2869" t="s">
        <v>31</v>
      </c>
      <c r="U21" s="2870"/>
      <c r="V21" s="2871"/>
      <c r="W21" s="2871"/>
      <c r="X21" s="2871"/>
      <c r="Y21" s="2871"/>
      <c r="Z21" s="2871"/>
      <c r="AA21" s="2871"/>
      <c r="AB21" s="2871"/>
      <c r="AC21" s="2871"/>
      <c r="AD21" s="2871"/>
      <c r="AE21" s="2871"/>
      <c r="AF21" s="2872"/>
      <c r="AG21" s="2873"/>
      <c r="AH21" s="2871"/>
      <c r="AI21" s="2871"/>
      <c r="AJ21" s="2874"/>
      <c r="AK21" s="2887"/>
      <c r="AL21" s="2871"/>
      <c r="AM21" s="2871"/>
      <c r="AN21" s="2871"/>
      <c r="AO21" s="2871"/>
      <c r="AP21" s="2871"/>
      <c r="AQ21" s="2871"/>
      <c r="AR21" s="2871"/>
      <c r="AS21" s="2871"/>
      <c r="AT21" s="2871"/>
      <c r="AU21" s="2871"/>
      <c r="AV21" s="2871"/>
      <c r="AW21" s="2871"/>
      <c r="AX21" s="2871"/>
      <c r="AY21" s="2871"/>
      <c r="AZ21" s="2871"/>
      <c r="BA21" s="2888"/>
      <c r="BB21" s="2888"/>
      <c r="BC21" s="2888"/>
      <c r="BD21" s="2888"/>
      <c r="BE21" s="2888"/>
      <c r="BF21" s="2888"/>
      <c r="BG21" s="2889"/>
      <c r="BH21" s="2890"/>
      <c r="BI21" s="2890"/>
      <c r="BJ21" s="2890"/>
      <c r="BK21" s="2883" t="s">
        <v>31</v>
      </c>
      <c r="BL21" s="2883"/>
      <c r="BM21" s="2884"/>
      <c r="BN21" s="2885"/>
      <c r="BO21" s="2885"/>
      <c r="BP21" s="2885"/>
      <c r="BQ21" s="2886"/>
    </row>
    <row r="22" spans="2:69" ht="17.25" customHeight="1">
      <c r="B22" s="2854"/>
      <c r="C22" s="2855"/>
      <c r="D22" s="2860"/>
      <c r="E22" s="2861"/>
      <c r="F22" s="2861"/>
      <c r="G22" s="2903"/>
      <c r="H22" s="2903"/>
      <c r="I22" s="2903"/>
      <c r="J22" s="2904"/>
      <c r="K22" s="2904"/>
      <c r="L22" s="2904"/>
      <c r="M22" s="2904"/>
      <c r="N22" s="2904"/>
      <c r="O22" s="2667"/>
      <c r="P22" s="2667"/>
      <c r="Q22" s="2667"/>
      <c r="R22" s="2905"/>
      <c r="S22" s="2894"/>
      <c r="T22" s="2906" t="s">
        <v>31</v>
      </c>
      <c r="U22" s="2907"/>
      <c r="V22" s="2876"/>
      <c r="W22" s="2876"/>
      <c r="X22" s="2876"/>
      <c r="Y22" s="2876"/>
      <c r="Z22" s="2876"/>
      <c r="AA22" s="2876"/>
      <c r="AB22" s="2876"/>
      <c r="AC22" s="2876"/>
      <c r="AD22" s="2876"/>
      <c r="AE22" s="2876"/>
      <c r="AF22" s="2908"/>
      <c r="AG22" s="2875"/>
      <c r="AH22" s="2876"/>
      <c r="AI22" s="2876"/>
      <c r="AJ22" s="2877"/>
      <c r="AK22" s="2909"/>
      <c r="AL22" s="2876"/>
      <c r="AM22" s="2876"/>
      <c r="AN22" s="2876"/>
      <c r="AO22" s="2876"/>
      <c r="AP22" s="2876"/>
      <c r="AQ22" s="2876"/>
      <c r="AR22" s="2876"/>
      <c r="AS22" s="2876"/>
      <c r="AT22" s="2876"/>
      <c r="AU22" s="2876"/>
      <c r="AV22" s="2876"/>
      <c r="AW22" s="2876"/>
      <c r="AX22" s="2876"/>
      <c r="AY22" s="2876"/>
      <c r="AZ22" s="2876"/>
      <c r="BA22" s="2891"/>
      <c r="BB22" s="2891"/>
      <c r="BC22" s="2891"/>
      <c r="BD22" s="2891"/>
      <c r="BE22" s="2891"/>
      <c r="BF22" s="2891"/>
      <c r="BG22" s="2892"/>
      <c r="BH22" s="2893"/>
      <c r="BI22" s="2893"/>
      <c r="BJ22" s="2893"/>
      <c r="BK22" s="2894" t="s">
        <v>31</v>
      </c>
      <c r="BL22" s="2894"/>
      <c r="BM22" s="2895"/>
      <c r="BN22" s="2896"/>
      <c r="BO22" s="2896"/>
      <c r="BP22" s="2896"/>
      <c r="BQ22" s="2897"/>
    </row>
    <row r="23" spans="2:69" ht="17.25" customHeight="1" thickBot="1">
      <c r="B23" s="2854"/>
      <c r="C23" s="2855"/>
      <c r="D23" s="2862"/>
      <c r="E23" s="2863"/>
      <c r="F23" s="2863"/>
      <c r="G23" s="2776" t="s">
        <v>33</v>
      </c>
      <c r="H23" s="2776"/>
      <c r="I23" s="2776"/>
      <c r="J23" s="2776"/>
      <c r="K23" s="2776"/>
      <c r="L23" s="2776"/>
      <c r="M23" s="2776"/>
      <c r="N23" s="2776"/>
      <c r="O23" s="2776"/>
      <c r="P23" s="2776"/>
      <c r="Q23" s="2776"/>
      <c r="R23" s="2879"/>
      <c r="S23" s="2880"/>
      <c r="T23" s="2881" t="s">
        <v>31</v>
      </c>
      <c r="U23" s="2882"/>
      <c r="V23" s="2898"/>
      <c r="W23" s="2898"/>
      <c r="X23" s="2898"/>
      <c r="Y23" s="2898"/>
      <c r="Z23" s="2898"/>
      <c r="AA23" s="2898"/>
      <c r="AB23" s="2898"/>
      <c r="AC23" s="2898"/>
      <c r="AD23" s="2898"/>
      <c r="AE23" s="2898"/>
      <c r="AF23" s="2899"/>
      <c r="AG23" s="2900"/>
      <c r="AH23" s="2898"/>
      <c r="AI23" s="2898"/>
      <c r="AJ23" s="2901"/>
      <c r="AK23" s="2902"/>
      <c r="AL23" s="2898"/>
      <c r="AM23" s="2898"/>
      <c r="AN23" s="2898"/>
      <c r="AO23" s="2898"/>
      <c r="AP23" s="2898"/>
      <c r="AQ23" s="2898"/>
      <c r="AR23" s="2898"/>
      <c r="AS23" s="2898"/>
      <c r="AT23" s="2898"/>
      <c r="AU23" s="2898"/>
      <c r="AV23" s="2898"/>
      <c r="AW23" s="2898"/>
      <c r="AX23" s="2898"/>
      <c r="AY23" s="2898"/>
      <c r="AZ23" s="2898"/>
      <c r="BA23" s="2898"/>
      <c r="BB23" s="2898"/>
      <c r="BC23" s="2898"/>
      <c r="BD23" s="2898"/>
      <c r="BE23" s="2898"/>
      <c r="BF23" s="2898"/>
      <c r="BG23" s="2892"/>
      <c r="BH23" s="2893"/>
      <c r="BI23" s="2893"/>
      <c r="BJ23" s="2893"/>
      <c r="BK23" s="2894" t="s">
        <v>31</v>
      </c>
      <c r="BL23" s="2894"/>
      <c r="BM23" s="2895"/>
      <c r="BN23" s="2910"/>
      <c r="BO23" s="2910"/>
      <c r="BP23" s="2910"/>
      <c r="BQ23" s="2911"/>
    </row>
    <row r="24" spans="2:69" ht="17.25" customHeight="1">
      <c r="B24" s="2854"/>
      <c r="C24" s="2855"/>
      <c r="D24" s="2912" t="s">
        <v>35</v>
      </c>
      <c r="E24" s="2913"/>
      <c r="F24" s="2913"/>
      <c r="G24" s="2865"/>
      <c r="H24" s="2865"/>
      <c r="I24" s="2865"/>
      <c r="J24" s="2866"/>
      <c r="K24" s="2866"/>
      <c r="L24" s="2866"/>
      <c r="M24" s="2866"/>
      <c r="N24" s="2866"/>
      <c r="O24" s="2866"/>
      <c r="P24" s="2866"/>
      <c r="Q24" s="2866"/>
      <c r="R24" s="2867"/>
      <c r="S24" s="2868"/>
      <c r="T24" s="2869" t="s">
        <v>31</v>
      </c>
      <c r="U24" s="2870"/>
      <c r="V24" s="2871"/>
      <c r="W24" s="2871"/>
      <c r="X24" s="2871"/>
      <c r="Y24" s="2871"/>
      <c r="Z24" s="2871"/>
      <c r="AA24" s="2871"/>
      <c r="AB24" s="2871"/>
      <c r="AC24" s="2871"/>
      <c r="AD24" s="2871"/>
      <c r="AE24" s="2871"/>
      <c r="AF24" s="2872"/>
      <c r="AG24" s="2873"/>
      <c r="AH24" s="2871"/>
      <c r="AI24" s="2871"/>
      <c r="AJ24" s="2874"/>
      <c r="AK24" s="2887"/>
      <c r="AL24" s="2871"/>
      <c r="AM24" s="2871"/>
      <c r="AN24" s="2871"/>
      <c r="AO24" s="2871"/>
      <c r="AP24" s="2871"/>
      <c r="AQ24" s="2871"/>
      <c r="AR24" s="2871"/>
      <c r="AS24" s="2871"/>
      <c r="AT24" s="2871"/>
      <c r="AU24" s="2871"/>
      <c r="AV24" s="2871"/>
      <c r="AW24" s="2871"/>
      <c r="AX24" s="2871"/>
      <c r="AY24" s="2871"/>
      <c r="AZ24" s="2871"/>
      <c r="BA24" s="2871"/>
      <c r="BB24" s="2871"/>
      <c r="BC24" s="2871"/>
      <c r="BD24" s="2871"/>
      <c r="BE24" s="2871"/>
      <c r="BF24" s="2871"/>
      <c r="BG24" s="2889"/>
      <c r="BH24" s="2890"/>
      <c r="BI24" s="2890"/>
      <c r="BJ24" s="2890"/>
      <c r="BK24" s="2883" t="s">
        <v>31</v>
      </c>
      <c r="BL24" s="2883"/>
      <c r="BM24" s="2884"/>
      <c r="BN24" s="2871"/>
      <c r="BO24" s="2871"/>
      <c r="BP24" s="2871"/>
      <c r="BQ24" s="2918"/>
    </row>
    <row r="25" spans="2:69" ht="17.25" customHeight="1">
      <c r="B25" s="2854"/>
      <c r="C25" s="2855"/>
      <c r="D25" s="2914"/>
      <c r="E25" s="2915"/>
      <c r="F25" s="2915"/>
      <c r="G25" s="2904"/>
      <c r="H25" s="2904"/>
      <c r="I25" s="2904"/>
      <c r="J25" s="2667"/>
      <c r="K25" s="2667"/>
      <c r="L25" s="2667"/>
      <c r="M25" s="2667"/>
      <c r="N25" s="2667"/>
      <c r="O25" s="2667"/>
      <c r="P25" s="2667"/>
      <c r="Q25" s="2667"/>
      <c r="R25" s="2905"/>
      <c r="S25" s="2894"/>
      <c r="T25" s="2906" t="s">
        <v>31</v>
      </c>
      <c r="U25" s="2907"/>
      <c r="V25" s="2876"/>
      <c r="W25" s="2876"/>
      <c r="X25" s="2876"/>
      <c r="Y25" s="2876"/>
      <c r="Z25" s="2876"/>
      <c r="AA25" s="2876"/>
      <c r="AB25" s="2876"/>
      <c r="AC25" s="2876"/>
      <c r="AD25" s="2876"/>
      <c r="AE25" s="2876"/>
      <c r="AF25" s="2908"/>
      <c r="AG25" s="2875"/>
      <c r="AH25" s="2876"/>
      <c r="AI25" s="2876"/>
      <c r="AJ25" s="2877"/>
      <c r="AK25" s="2909"/>
      <c r="AL25" s="2876"/>
      <c r="AM25" s="2876"/>
      <c r="AN25" s="2876"/>
      <c r="AO25" s="2876"/>
      <c r="AP25" s="2876"/>
      <c r="AQ25" s="2876"/>
      <c r="AR25" s="2876"/>
      <c r="AS25" s="2876"/>
      <c r="AT25" s="2876"/>
      <c r="AU25" s="2876"/>
      <c r="AV25" s="2876"/>
      <c r="AW25" s="2876"/>
      <c r="AX25" s="2876"/>
      <c r="AY25" s="2876"/>
      <c r="AZ25" s="2876"/>
      <c r="BA25" s="2876"/>
      <c r="BB25" s="2876"/>
      <c r="BC25" s="2876"/>
      <c r="BD25" s="2876"/>
      <c r="BE25" s="2876"/>
      <c r="BF25" s="2876"/>
      <c r="BG25" s="2892"/>
      <c r="BH25" s="2893"/>
      <c r="BI25" s="2893"/>
      <c r="BJ25" s="2893"/>
      <c r="BK25" s="2894" t="s">
        <v>31</v>
      </c>
      <c r="BL25" s="2894"/>
      <c r="BM25" s="2895"/>
      <c r="BN25" s="2876"/>
      <c r="BO25" s="2876"/>
      <c r="BP25" s="2876"/>
      <c r="BQ25" s="2919"/>
    </row>
    <row r="26" spans="2:69" ht="17.25" customHeight="1" thickBot="1">
      <c r="B26" s="2854"/>
      <c r="C26" s="2855"/>
      <c r="D26" s="2916"/>
      <c r="E26" s="2917"/>
      <c r="F26" s="2917"/>
      <c r="G26" s="2776" t="s">
        <v>33</v>
      </c>
      <c r="H26" s="2776"/>
      <c r="I26" s="2776"/>
      <c r="J26" s="2776"/>
      <c r="K26" s="2776"/>
      <c r="L26" s="2776"/>
      <c r="M26" s="2776"/>
      <c r="N26" s="2776"/>
      <c r="O26" s="2776"/>
      <c r="P26" s="2776"/>
      <c r="Q26" s="2776"/>
      <c r="R26" s="2920"/>
      <c r="S26" s="2921"/>
      <c r="T26" s="2881" t="s">
        <v>31</v>
      </c>
      <c r="U26" s="2882"/>
      <c r="V26" s="2898"/>
      <c r="W26" s="2898"/>
      <c r="X26" s="2898"/>
      <c r="Y26" s="2898"/>
      <c r="Z26" s="2898"/>
      <c r="AA26" s="2898"/>
      <c r="AB26" s="2898"/>
      <c r="AC26" s="2898"/>
      <c r="AD26" s="2898"/>
      <c r="AE26" s="2898"/>
      <c r="AF26" s="2899"/>
      <c r="AG26" s="2900"/>
      <c r="AH26" s="2898"/>
      <c r="AI26" s="2898"/>
      <c r="AJ26" s="2901"/>
      <c r="AK26" s="2902"/>
      <c r="AL26" s="2898"/>
      <c r="AM26" s="2898"/>
      <c r="AN26" s="2898"/>
      <c r="AO26" s="2898"/>
      <c r="AP26" s="2898"/>
      <c r="AQ26" s="2898"/>
      <c r="AR26" s="2898"/>
      <c r="AS26" s="2898"/>
      <c r="AT26" s="2898"/>
      <c r="AU26" s="2898"/>
      <c r="AV26" s="2898"/>
      <c r="AW26" s="2898"/>
      <c r="AX26" s="2898"/>
      <c r="AY26" s="2898"/>
      <c r="AZ26" s="2898"/>
      <c r="BA26" s="2898"/>
      <c r="BB26" s="2898"/>
      <c r="BC26" s="2898"/>
      <c r="BD26" s="2898"/>
      <c r="BE26" s="2898"/>
      <c r="BF26" s="2898"/>
      <c r="BG26" s="2892"/>
      <c r="BH26" s="2893"/>
      <c r="BI26" s="2893"/>
      <c r="BJ26" s="2893"/>
      <c r="BK26" s="2894" t="s">
        <v>31</v>
      </c>
      <c r="BL26" s="2894"/>
      <c r="BM26" s="2895"/>
      <c r="BN26" s="2898"/>
      <c r="BO26" s="2898"/>
      <c r="BP26" s="2898"/>
      <c r="BQ26" s="2922"/>
    </row>
    <row r="27" spans="2:69" ht="17.25" customHeight="1">
      <c r="B27" s="2854"/>
      <c r="C27" s="2855"/>
      <c r="D27" s="2858" t="s">
        <v>37</v>
      </c>
      <c r="E27" s="2859"/>
      <c r="F27" s="2859"/>
      <c r="G27" s="2866"/>
      <c r="H27" s="2866"/>
      <c r="I27" s="2866"/>
      <c r="J27" s="2866"/>
      <c r="K27" s="2866"/>
      <c r="L27" s="2866"/>
      <c r="M27" s="2866"/>
      <c r="N27" s="2866"/>
      <c r="O27" s="2866"/>
      <c r="P27" s="2866"/>
      <c r="Q27" s="2878"/>
      <c r="R27" s="2867"/>
      <c r="S27" s="2868"/>
      <c r="T27" s="2869" t="s">
        <v>31</v>
      </c>
      <c r="U27" s="2870"/>
      <c r="V27" s="2871"/>
      <c r="W27" s="2871"/>
      <c r="X27" s="2871"/>
      <c r="Y27" s="2871"/>
      <c r="Z27" s="2871"/>
      <c r="AA27" s="2871"/>
      <c r="AB27" s="2871"/>
      <c r="AC27" s="2871"/>
      <c r="AD27" s="2871"/>
      <c r="AE27" s="2871"/>
      <c r="AF27" s="2872"/>
      <c r="AG27" s="2873"/>
      <c r="AH27" s="2871"/>
      <c r="AI27" s="2871"/>
      <c r="AJ27" s="2874"/>
      <c r="AK27" s="2887"/>
      <c r="AL27" s="2871"/>
      <c r="AM27" s="2871"/>
      <c r="AN27" s="2871"/>
      <c r="AO27" s="2871"/>
      <c r="AP27" s="2871"/>
      <c r="AQ27" s="2871"/>
      <c r="AR27" s="2871"/>
      <c r="AS27" s="2871"/>
      <c r="AT27" s="2871"/>
      <c r="AU27" s="2871"/>
      <c r="AV27" s="2871"/>
      <c r="AW27" s="2871"/>
      <c r="AX27" s="2871"/>
      <c r="AY27" s="2871"/>
      <c r="AZ27" s="2871"/>
      <c r="BA27" s="2871"/>
      <c r="BB27" s="2871"/>
      <c r="BC27" s="2871"/>
      <c r="BD27" s="2871"/>
      <c r="BE27" s="2871"/>
      <c r="BF27" s="2871"/>
      <c r="BG27" s="2889"/>
      <c r="BH27" s="2890"/>
      <c r="BI27" s="2890"/>
      <c r="BJ27" s="2890"/>
      <c r="BK27" s="2883" t="s">
        <v>31</v>
      </c>
      <c r="BL27" s="2883"/>
      <c r="BM27" s="2884"/>
      <c r="BN27" s="2871"/>
      <c r="BO27" s="2871"/>
      <c r="BP27" s="2871"/>
      <c r="BQ27" s="2918"/>
    </row>
    <row r="28" spans="2:69" ht="17.25" customHeight="1">
      <c r="B28" s="2854"/>
      <c r="C28" s="2855"/>
      <c r="D28" s="2860"/>
      <c r="E28" s="2861"/>
      <c r="F28" s="2861"/>
      <c r="G28" s="2667"/>
      <c r="H28" s="2667"/>
      <c r="I28" s="2667"/>
      <c r="J28" s="2667"/>
      <c r="K28" s="2667"/>
      <c r="L28" s="2667"/>
      <c r="M28" s="2667"/>
      <c r="N28" s="2667"/>
      <c r="O28" s="2667"/>
      <c r="P28" s="2667"/>
      <c r="Q28" s="2653"/>
      <c r="R28" s="2905"/>
      <c r="S28" s="2894"/>
      <c r="T28" s="2906" t="s">
        <v>31</v>
      </c>
      <c r="U28" s="2907"/>
      <c r="V28" s="2876"/>
      <c r="W28" s="2876"/>
      <c r="X28" s="2876"/>
      <c r="Y28" s="2876"/>
      <c r="Z28" s="2876"/>
      <c r="AA28" s="2876"/>
      <c r="AB28" s="2876"/>
      <c r="AC28" s="2876"/>
      <c r="AD28" s="2876"/>
      <c r="AE28" s="2876"/>
      <c r="AF28" s="2908"/>
      <c r="AG28" s="2875"/>
      <c r="AH28" s="2876"/>
      <c r="AI28" s="2876"/>
      <c r="AJ28" s="2877"/>
      <c r="AK28" s="2909"/>
      <c r="AL28" s="2876"/>
      <c r="AM28" s="2876"/>
      <c r="AN28" s="2876"/>
      <c r="AO28" s="2876"/>
      <c r="AP28" s="2876"/>
      <c r="AQ28" s="2876"/>
      <c r="AR28" s="2876"/>
      <c r="AS28" s="2876"/>
      <c r="AT28" s="2876"/>
      <c r="AU28" s="2876"/>
      <c r="AV28" s="2876"/>
      <c r="AW28" s="2876"/>
      <c r="AX28" s="2876"/>
      <c r="AY28" s="2876"/>
      <c r="AZ28" s="2876"/>
      <c r="BA28" s="2876"/>
      <c r="BB28" s="2876"/>
      <c r="BC28" s="2876"/>
      <c r="BD28" s="2876"/>
      <c r="BE28" s="2876"/>
      <c r="BF28" s="2876"/>
      <c r="BG28" s="2892"/>
      <c r="BH28" s="2893"/>
      <c r="BI28" s="2893"/>
      <c r="BJ28" s="2893"/>
      <c r="BK28" s="2894" t="s">
        <v>31</v>
      </c>
      <c r="BL28" s="2894"/>
      <c r="BM28" s="2895"/>
      <c r="BN28" s="2876"/>
      <c r="BO28" s="2876"/>
      <c r="BP28" s="2876"/>
      <c r="BQ28" s="2919"/>
    </row>
    <row r="29" spans="2:69" ht="17.25" customHeight="1" thickBot="1">
      <c r="B29" s="2854"/>
      <c r="C29" s="2855"/>
      <c r="D29" s="2862"/>
      <c r="E29" s="2863"/>
      <c r="F29" s="2863"/>
      <c r="G29" s="2776" t="s">
        <v>33</v>
      </c>
      <c r="H29" s="2776"/>
      <c r="I29" s="2776"/>
      <c r="J29" s="2776"/>
      <c r="K29" s="2776"/>
      <c r="L29" s="2776"/>
      <c r="M29" s="2776"/>
      <c r="N29" s="2776"/>
      <c r="O29" s="2776"/>
      <c r="P29" s="2776"/>
      <c r="Q29" s="2776"/>
      <c r="R29" s="2920"/>
      <c r="S29" s="2921"/>
      <c r="T29" s="2881" t="s">
        <v>31</v>
      </c>
      <c r="U29" s="2882"/>
      <c r="V29" s="2898"/>
      <c r="W29" s="2898"/>
      <c r="X29" s="2898"/>
      <c r="Y29" s="2898"/>
      <c r="Z29" s="2898"/>
      <c r="AA29" s="2898"/>
      <c r="AB29" s="2898"/>
      <c r="AC29" s="2898"/>
      <c r="AD29" s="2898"/>
      <c r="AE29" s="2898"/>
      <c r="AF29" s="2899"/>
      <c r="AG29" s="2900"/>
      <c r="AH29" s="2898"/>
      <c r="AI29" s="2898"/>
      <c r="AJ29" s="2901"/>
      <c r="AK29" s="2902"/>
      <c r="AL29" s="2898"/>
      <c r="AM29" s="2898"/>
      <c r="AN29" s="2898"/>
      <c r="AO29" s="2898"/>
      <c r="AP29" s="2898"/>
      <c r="AQ29" s="2898"/>
      <c r="AR29" s="2898"/>
      <c r="AS29" s="2898"/>
      <c r="AT29" s="2898"/>
      <c r="AU29" s="2898"/>
      <c r="AV29" s="2898"/>
      <c r="AW29" s="2898"/>
      <c r="AX29" s="2898"/>
      <c r="AY29" s="2898"/>
      <c r="AZ29" s="2898"/>
      <c r="BA29" s="2898"/>
      <c r="BB29" s="2898"/>
      <c r="BC29" s="2898"/>
      <c r="BD29" s="2898"/>
      <c r="BE29" s="2898"/>
      <c r="BF29" s="2898"/>
      <c r="BG29" s="2892"/>
      <c r="BH29" s="2893"/>
      <c r="BI29" s="2893"/>
      <c r="BJ29" s="2893"/>
      <c r="BK29" s="2894" t="s">
        <v>31</v>
      </c>
      <c r="BL29" s="2894"/>
      <c r="BM29" s="2895"/>
      <c r="BN29" s="2898"/>
      <c r="BO29" s="2898"/>
      <c r="BP29" s="2898"/>
      <c r="BQ29" s="2922"/>
    </row>
    <row r="30" spans="2:69" ht="17.25" customHeight="1">
      <c r="B30" s="2854"/>
      <c r="C30" s="2855"/>
      <c r="D30" s="2923" t="s">
        <v>38</v>
      </c>
      <c r="E30" s="2913"/>
      <c r="F30" s="2913"/>
      <c r="G30" s="2866"/>
      <c r="H30" s="2866"/>
      <c r="I30" s="2866"/>
      <c r="J30" s="2866"/>
      <c r="K30" s="2866"/>
      <c r="L30" s="2866"/>
      <c r="M30" s="2866"/>
      <c r="N30" s="2866"/>
      <c r="O30" s="2866"/>
      <c r="P30" s="2866"/>
      <c r="Q30" s="2878"/>
      <c r="R30" s="2867"/>
      <c r="S30" s="2868"/>
      <c r="T30" s="2869" t="s">
        <v>31</v>
      </c>
      <c r="U30" s="2870"/>
      <c r="V30" s="2871"/>
      <c r="W30" s="2871"/>
      <c r="X30" s="2871"/>
      <c r="Y30" s="2871"/>
      <c r="Z30" s="2871"/>
      <c r="AA30" s="2871"/>
      <c r="AB30" s="2871"/>
      <c r="AC30" s="2871"/>
      <c r="AD30" s="2871"/>
      <c r="AE30" s="2871"/>
      <c r="AF30" s="2872"/>
      <c r="AG30" s="2873"/>
      <c r="AH30" s="2871"/>
      <c r="AI30" s="2871"/>
      <c r="AJ30" s="2874"/>
      <c r="AK30" s="2887"/>
      <c r="AL30" s="2871"/>
      <c r="AM30" s="2871"/>
      <c r="AN30" s="2871"/>
      <c r="AO30" s="2871"/>
      <c r="AP30" s="2871"/>
      <c r="AQ30" s="2871"/>
      <c r="AR30" s="2871"/>
      <c r="AS30" s="2871"/>
      <c r="AT30" s="2871"/>
      <c r="AU30" s="2871"/>
      <c r="AV30" s="2871"/>
      <c r="AW30" s="2871"/>
      <c r="AX30" s="2871"/>
      <c r="AY30" s="2871"/>
      <c r="AZ30" s="2871"/>
      <c r="BA30" s="2871"/>
      <c r="BB30" s="2871"/>
      <c r="BC30" s="2871"/>
      <c r="BD30" s="2871"/>
      <c r="BE30" s="2871"/>
      <c r="BF30" s="2871"/>
      <c r="BG30" s="2889"/>
      <c r="BH30" s="2890"/>
      <c r="BI30" s="2890"/>
      <c r="BJ30" s="2890"/>
      <c r="BK30" s="2883" t="s">
        <v>31</v>
      </c>
      <c r="BL30" s="2883"/>
      <c r="BM30" s="2884"/>
      <c r="BN30" s="2871"/>
      <c r="BO30" s="2871"/>
      <c r="BP30" s="2871"/>
      <c r="BQ30" s="2918"/>
    </row>
    <row r="31" spans="2:69" ht="17.25" customHeight="1">
      <c r="B31" s="2854"/>
      <c r="C31" s="2855"/>
      <c r="D31" s="2914"/>
      <c r="E31" s="2915"/>
      <c r="F31" s="2915"/>
      <c r="G31" s="2667"/>
      <c r="H31" s="2667"/>
      <c r="I31" s="2667"/>
      <c r="J31" s="2667"/>
      <c r="K31" s="2667"/>
      <c r="L31" s="2667"/>
      <c r="M31" s="2667"/>
      <c r="N31" s="2667"/>
      <c r="O31" s="2667"/>
      <c r="P31" s="2667"/>
      <c r="Q31" s="2653"/>
      <c r="R31" s="2905"/>
      <c r="S31" s="2894"/>
      <c r="T31" s="2906" t="s">
        <v>31</v>
      </c>
      <c r="U31" s="2907"/>
      <c r="V31" s="2876"/>
      <c r="W31" s="2876"/>
      <c r="X31" s="2876"/>
      <c r="Y31" s="2876"/>
      <c r="Z31" s="2876"/>
      <c r="AA31" s="2876"/>
      <c r="AB31" s="2876"/>
      <c r="AC31" s="2876"/>
      <c r="AD31" s="2876"/>
      <c r="AE31" s="2876"/>
      <c r="AF31" s="2908"/>
      <c r="AG31" s="2875"/>
      <c r="AH31" s="2876"/>
      <c r="AI31" s="2876"/>
      <c r="AJ31" s="2877"/>
      <c r="AK31" s="2909"/>
      <c r="AL31" s="2876"/>
      <c r="AM31" s="2876"/>
      <c r="AN31" s="2876"/>
      <c r="AO31" s="2876"/>
      <c r="AP31" s="2876"/>
      <c r="AQ31" s="2876"/>
      <c r="AR31" s="2876"/>
      <c r="AS31" s="2876"/>
      <c r="AT31" s="2876"/>
      <c r="AU31" s="2876"/>
      <c r="AV31" s="2876"/>
      <c r="AW31" s="2876"/>
      <c r="AX31" s="2876"/>
      <c r="AY31" s="2876"/>
      <c r="AZ31" s="2876"/>
      <c r="BA31" s="2876"/>
      <c r="BB31" s="2876"/>
      <c r="BC31" s="2876"/>
      <c r="BD31" s="2876"/>
      <c r="BE31" s="2876"/>
      <c r="BF31" s="2876"/>
      <c r="BG31" s="2892"/>
      <c r="BH31" s="2893"/>
      <c r="BI31" s="2893"/>
      <c r="BJ31" s="2893"/>
      <c r="BK31" s="2894" t="s">
        <v>31</v>
      </c>
      <c r="BL31" s="2894"/>
      <c r="BM31" s="2895"/>
      <c r="BN31" s="2876"/>
      <c r="BO31" s="2876"/>
      <c r="BP31" s="2876"/>
      <c r="BQ31" s="2919"/>
    </row>
    <row r="32" spans="2:69" ht="17.25" customHeight="1" thickBot="1">
      <c r="B32" s="2856"/>
      <c r="C32" s="2857"/>
      <c r="D32" s="2916"/>
      <c r="E32" s="2917"/>
      <c r="F32" s="2917"/>
      <c r="G32" s="2776" t="s">
        <v>33</v>
      </c>
      <c r="H32" s="2776"/>
      <c r="I32" s="2776"/>
      <c r="J32" s="2776"/>
      <c r="K32" s="2776"/>
      <c r="L32" s="2776"/>
      <c r="M32" s="2776"/>
      <c r="N32" s="2776"/>
      <c r="O32" s="2776"/>
      <c r="P32" s="2776"/>
      <c r="Q32" s="2776"/>
      <c r="R32" s="2920"/>
      <c r="S32" s="2921"/>
      <c r="T32" s="2881" t="s">
        <v>31</v>
      </c>
      <c r="U32" s="2882"/>
      <c r="V32" s="2898"/>
      <c r="W32" s="2898"/>
      <c r="X32" s="2898"/>
      <c r="Y32" s="2898"/>
      <c r="Z32" s="2898"/>
      <c r="AA32" s="2898"/>
      <c r="AB32" s="2898"/>
      <c r="AC32" s="2898"/>
      <c r="AD32" s="2898"/>
      <c r="AE32" s="2898"/>
      <c r="AF32" s="2899"/>
      <c r="AG32" s="2900"/>
      <c r="AH32" s="2898"/>
      <c r="AI32" s="2898"/>
      <c r="AJ32" s="2901"/>
      <c r="AK32" s="2902"/>
      <c r="AL32" s="2898"/>
      <c r="AM32" s="2898"/>
      <c r="AN32" s="2898"/>
      <c r="AO32" s="2898"/>
      <c r="AP32" s="2898"/>
      <c r="AQ32" s="2898"/>
      <c r="AR32" s="2898"/>
      <c r="AS32" s="2898"/>
      <c r="AT32" s="2898"/>
      <c r="AU32" s="2898"/>
      <c r="AV32" s="2898"/>
      <c r="AW32" s="2898"/>
      <c r="AX32" s="2898"/>
      <c r="AY32" s="2898"/>
      <c r="AZ32" s="2898"/>
      <c r="BA32" s="2898"/>
      <c r="BB32" s="2898"/>
      <c r="BC32" s="2898"/>
      <c r="BD32" s="2898"/>
      <c r="BE32" s="2898"/>
      <c r="BF32" s="2898"/>
      <c r="BG32" s="2892"/>
      <c r="BH32" s="2893"/>
      <c r="BI32" s="2893"/>
      <c r="BJ32" s="2893"/>
      <c r="BK32" s="2894" t="s">
        <v>31</v>
      </c>
      <c r="BL32" s="2894"/>
      <c r="BM32" s="2895"/>
      <c r="BN32" s="2898"/>
      <c r="BO32" s="2898"/>
      <c r="BP32" s="2898"/>
      <c r="BQ32" s="2922"/>
    </row>
    <row r="33" spans="2:69" ht="17.25" customHeight="1">
      <c r="B33" s="2954" t="s">
        <v>40</v>
      </c>
      <c r="C33" s="2955"/>
      <c r="D33" s="2858" t="s">
        <v>41</v>
      </c>
      <c r="E33" s="2859"/>
      <c r="F33" s="2859"/>
      <c r="G33" s="2866"/>
      <c r="H33" s="2866"/>
      <c r="I33" s="2866"/>
      <c r="J33" s="2866"/>
      <c r="K33" s="2866"/>
      <c r="L33" s="2866"/>
      <c r="M33" s="2866"/>
      <c r="N33" s="2866"/>
      <c r="O33" s="2866"/>
      <c r="P33" s="2866"/>
      <c r="Q33" s="2878"/>
      <c r="R33" s="2872"/>
      <c r="S33" s="2924"/>
      <c r="T33" s="2925" t="s">
        <v>42</v>
      </c>
      <c r="U33" s="2926"/>
      <c r="V33" s="2871"/>
      <c r="W33" s="2871"/>
      <c r="X33" s="2871"/>
      <c r="Y33" s="2871"/>
      <c r="Z33" s="2871"/>
      <c r="AA33" s="2871"/>
      <c r="AB33" s="2871"/>
      <c r="AC33" s="2871"/>
      <c r="AD33" s="2871"/>
      <c r="AE33" s="2871"/>
      <c r="AF33" s="2872"/>
      <c r="AG33" s="2873"/>
      <c r="AH33" s="2871"/>
      <c r="AI33" s="2871"/>
      <c r="AJ33" s="2874"/>
      <c r="AK33" s="2887"/>
      <c r="AL33" s="2871"/>
      <c r="AM33" s="2871"/>
      <c r="AN33" s="2871"/>
      <c r="AO33" s="2871"/>
      <c r="AP33" s="2871"/>
      <c r="AQ33" s="2871"/>
      <c r="AR33" s="2871"/>
      <c r="AS33" s="2871"/>
      <c r="AT33" s="2871"/>
      <c r="AU33" s="2871"/>
      <c r="AV33" s="2871"/>
      <c r="AW33" s="2871"/>
      <c r="AX33" s="2871"/>
      <c r="AY33" s="2871"/>
      <c r="AZ33" s="2871"/>
      <c r="BA33" s="2871"/>
      <c r="BB33" s="2871"/>
      <c r="BC33" s="2871"/>
      <c r="BD33" s="2871"/>
      <c r="BE33" s="2871"/>
      <c r="BF33" s="2871"/>
      <c r="BG33" s="2927"/>
      <c r="BH33" s="2928"/>
      <c r="BI33" s="2928"/>
      <c r="BJ33" s="2928"/>
      <c r="BK33" s="2883" t="s">
        <v>43</v>
      </c>
      <c r="BL33" s="2883"/>
      <c r="BM33" s="2884"/>
      <c r="BN33" s="2871"/>
      <c r="BO33" s="2871"/>
      <c r="BP33" s="2871"/>
      <c r="BQ33" s="2918"/>
    </row>
    <row r="34" spans="2:69" ht="17.25" customHeight="1">
      <c r="B34" s="2956"/>
      <c r="C34" s="2957"/>
      <c r="D34" s="2860"/>
      <c r="E34" s="2861"/>
      <c r="F34" s="2861"/>
      <c r="G34" s="2667"/>
      <c r="H34" s="2667"/>
      <c r="I34" s="2667"/>
      <c r="J34" s="2667"/>
      <c r="K34" s="2667"/>
      <c r="L34" s="2667"/>
      <c r="M34" s="2667"/>
      <c r="N34" s="2667"/>
      <c r="O34" s="2667"/>
      <c r="P34" s="2667"/>
      <c r="Q34" s="2653"/>
      <c r="R34" s="2929"/>
      <c r="S34" s="2930"/>
      <c r="T34" s="2931" t="s">
        <v>42</v>
      </c>
      <c r="U34" s="2932"/>
      <c r="V34" s="2876"/>
      <c r="W34" s="2876"/>
      <c r="X34" s="2876"/>
      <c r="Y34" s="2876"/>
      <c r="Z34" s="2876"/>
      <c r="AA34" s="2876"/>
      <c r="AB34" s="2876"/>
      <c r="AC34" s="2876"/>
      <c r="AD34" s="2876"/>
      <c r="AE34" s="2876"/>
      <c r="AF34" s="2908"/>
      <c r="AG34" s="2875"/>
      <c r="AH34" s="2876"/>
      <c r="AI34" s="2876"/>
      <c r="AJ34" s="2877"/>
      <c r="AK34" s="2909"/>
      <c r="AL34" s="2876"/>
      <c r="AM34" s="2876"/>
      <c r="AN34" s="2876"/>
      <c r="AO34" s="2876"/>
      <c r="AP34" s="2876"/>
      <c r="AQ34" s="2876"/>
      <c r="AR34" s="2876"/>
      <c r="AS34" s="2876"/>
      <c r="AT34" s="2876"/>
      <c r="AU34" s="2876"/>
      <c r="AV34" s="2876"/>
      <c r="AW34" s="2876"/>
      <c r="AX34" s="2876"/>
      <c r="AY34" s="2876"/>
      <c r="AZ34" s="2876"/>
      <c r="BA34" s="2876"/>
      <c r="BB34" s="2876"/>
      <c r="BC34" s="2876"/>
      <c r="BD34" s="2876"/>
      <c r="BE34" s="2876"/>
      <c r="BF34" s="2876"/>
      <c r="BG34" s="2908"/>
      <c r="BH34" s="2933"/>
      <c r="BI34" s="2933"/>
      <c r="BJ34" s="2933"/>
      <c r="BK34" s="2894" t="s">
        <v>43</v>
      </c>
      <c r="BL34" s="2894"/>
      <c r="BM34" s="2895"/>
      <c r="BN34" s="2876"/>
      <c r="BO34" s="2876"/>
      <c r="BP34" s="2876"/>
      <c r="BQ34" s="2919"/>
    </row>
    <row r="35" spans="2:69" ht="17.25" customHeight="1" thickBot="1">
      <c r="B35" s="2956"/>
      <c r="C35" s="2957"/>
      <c r="D35" s="2862"/>
      <c r="E35" s="2863"/>
      <c r="F35" s="2863"/>
      <c r="G35" s="2776" t="s">
        <v>33</v>
      </c>
      <c r="H35" s="2776"/>
      <c r="I35" s="2776"/>
      <c r="J35" s="2776"/>
      <c r="K35" s="2776"/>
      <c r="L35" s="2776"/>
      <c r="M35" s="2776"/>
      <c r="N35" s="2776"/>
      <c r="O35" s="2776"/>
      <c r="P35" s="2776"/>
      <c r="Q35" s="2776"/>
      <c r="R35" s="2899"/>
      <c r="S35" s="2934"/>
      <c r="T35" s="2935" t="s">
        <v>42</v>
      </c>
      <c r="U35" s="2936"/>
      <c r="V35" s="2898"/>
      <c r="W35" s="2898"/>
      <c r="X35" s="2898"/>
      <c r="Y35" s="2898"/>
      <c r="Z35" s="2898"/>
      <c r="AA35" s="2898"/>
      <c r="AB35" s="2898"/>
      <c r="AC35" s="2898"/>
      <c r="AD35" s="2898"/>
      <c r="AE35" s="2898"/>
      <c r="AF35" s="2899"/>
      <c r="AG35" s="2900"/>
      <c r="AH35" s="2898"/>
      <c r="AI35" s="2898"/>
      <c r="AJ35" s="2901"/>
      <c r="AK35" s="2902"/>
      <c r="AL35" s="2898"/>
      <c r="AM35" s="2898"/>
      <c r="AN35" s="2898"/>
      <c r="AO35" s="2898"/>
      <c r="AP35" s="2898"/>
      <c r="AQ35" s="2898"/>
      <c r="AR35" s="2898"/>
      <c r="AS35" s="2898"/>
      <c r="AT35" s="2898"/>
      <c r="AU35" s="2898"/>
      <c r="AV35" s="2898"/>
      <c r="AW35" s="2898"/>
      <c r="AX35" s="2898"/>
      <c r="AY35" s="2898"/>
      <c r="AZ35" s="2898"/>
      <c r="BA35" s="2898"/>
      <c r="BB35" s="2898"/>
      <c r="BC35" s="2898"/>
      <c r="BD35" s="2898"/>
      <c r="BE35" s="2898"/>
      <c r="BF35" s="2898"/>
      <c r="BG35" s="2929"/>
      <c r="BH35" s="2930"/>
      <c r="BI35" s="2930"/>
      <c r="BJ35" s="2930"/>
      <c r="BK35" s="2937" t="s">
        <v>43</v>
      </c>
      <c r="BL35" s="2937"/>
      <c r="BM35" s="2938"/>
      <c r="BN35" s="2898"/>
      <c r="BO35" s="2898"/>
      <c r="BP35" s="2898"/>
      <c r="BQ35" s="2922"/>
    </row>
    <row r="36" spans="2:69" ht="17.25" customHeight="1">
      <c r="B36" s="2956"/>
      <c r="C36" s="2957"/>
      <c r="D36" s="2858" t="s">
        <v>44</v>
      </c>
      <c r="E36" s="2859"/>
      <c r="F36" s="2859"/>
      <c r="G36" s="2866"/>
      <c r="H36" s="2866"/>
      <c r="I36" s="2866"/>
      <c r="J36" s="2866"/>
      <c r="K36" s="2866"/>
      <c r="L36" s="2866"/>
      <c r="M36" s="2866"/>
      <c r="N36" s="2866"/>
      <c r="O36" s="2866"/>
      <c r="P36" s="2866"/>
      <c r="Q36" s="2878"/>
      <c r="R36" s="2872"/>
      <c r="S36" s="2924"/>
      <c r="T36" s="2868" t="s">
        <v>45</v>
      </c>
      <c r="U36" s="2939"/>
      <c r="V36" s="2871"/>
      <c r="W36" s="2871"/>
      <c r="X36" s="2871"/>
      <c r="Y36" s="2871"/>
      <c r="Z36" s="2871"/>
      <c r="AA36" s="2871"/>
      <c r="AB36" s="2871"/>
      <c r="AC36" s="2871"/>
      <c r="AD36" s="2871"/>
      <c r="AE36" s="2871"/>
      <c r="AF36" s="2872"/>
      <c r="AG36" s="2873"/>
      <c r="AH36" s="2871"/>
      <c r="AI36" s="2871"/>
      <c r="AJ36" s="2874"/>
      <c r="AK36" s="2887"/>
      <c r="AL36" s="2871"/>
      <c r="AM36" s="2871"/>
      <c r="AN36" s="2871"/>
      <c r="AO36" s="2871"/>
      <c r="AP36" s="2871"/>
      <c r="AQ36" s="2871"/>
      <c r="AR36" s="2871"/>
      <c r="AS36" s="2871"/>
      <c r="AT36" s="2871"/>
      <c r="AU36" s="2871"/>
      <c r="AV36" s="2871"/>
      <c r="AW36" s="2871"/>
      <c r="AX36" s="2871"/>
      <c r="AY36" s="2871"/>
      <c r="AZ36" s="2871"/>
      <c r="BA36" s="2871"/>
      <c r="BB36" s="2871"/>
      <c r="BC36" s="2871"/>
      <c r="BD36" s="2871"/>
      <c r="BE36" s="2871"/>
      <c r="BF36" s="2871"/>
      <c r="BG36" s="2927"/>
      <c r="BH36" s="2928"/>
      <c r="BI36" s="2928"/>
      <c r="BJ36" s="2928"/>
      <c r="BK36" s="2883" t="s">
        <v>46</v>
      </c>
      <c r="BL36" s="2883"/>
      <c r="BM36" s="2884"/>
      <c r="BN36" s="2871"/>
      <c r="BO36" s="2871"/>
      <c r="BP36" s="2871"/>
      <c r="BQ36" s="2918"/>
    </row>
    <row r="37" spans="2:69" ht="17.25" customHeight="1">
      <c r="B37" s="2956"/>
      <c r="C37" s="2957"/>
      <c r="D37" s="2860"/>
      <c r="E37" s="2861"/>
      <c r="F37" s="2861"/>
      <c r="G37" s="2667"/>
      <c r="H37" s="2667"/>
      <c r="I37" s="2667"/>
      <c r="J37" s="2667"/>
      <c r="K37" s="2667"/>
      <c r="L37" s="2667"/>
      <c r="M37" s="2667"/>
      <c r="N37" s="2667"/>
      <c r="O37" s="2667"/>
      <c r="P37" s="2667"/>
      <c r="Q37" s="2653"/>
      <c r="R37" s="2929"/>
      <c r="S37" s="2930"/>
      <c r="T37" s="2937" t="s">
        <v>45</v>
      </c>
      <c r="U37" s="2938"/>
      <c r="V37" s="2876"/>
      <c r="W37" s="2876"/>
      <c r="X37" s="2876"/>
      <c r="Y37" s="2876"/>
      <c r="Z37" s="2876"/>
      <c r="AA37" s="2876"/>
      <c r="AB37" s="2876"/>
      <c r="AC37" s="2876"/>
      <c r="AD37" s="2876"/>
      <c r="AE37" s="2876"/>
      <c r="AF37" s="2908"/>
      <c r="AG37" s="2875"/>
      <c r="AH37" s="2876"/>
      <c r="AI37" s="2876"/>
      <c r="AJ37" s="2877"/>
      <c r="AK37" s="2909"/>
      <c r="AL37" s="2876"/>
      <c r="AM37" s="2876"/>
      <c r="AN37" s="2876"/>
      <c r="AO37" s="2876"/>
      <c r="AP37" s="2876"/>
      <c r="AQ37" s="2876"/>
      <c r="AR37" s="2876"/>
      <c r="AS37" s="2876"/>
      <c r="AT37" s="2876"/>
      <c r="AU37" s="2876"/>
      <c r="AV37" s="2876"/>
      <c r="AW37" s="2876"/>
      <c r="AX37" s="2876"/>
      <c r="AY37" s="2876"/>
      <c r="AZ37" s="2876"/>
      <c r="BA37" s="2876"/>
      <c r="BB37" s="2876"/>
      <c r="BC37" s="2876"/>
      <c r="BD37" s="2876"/>
      <c r="BE37" s="2876"/>
      <c r="BF37" s="2876"/>
      <c r="BG37" s="2908"/>
      <c r="BH37" s="2933"/>
      <c r="BI37" s="2933"/>
      <c r="BJ37" s="2933"/>
      <c r="BK37" s="2894" t="s">
        <v>46</v>
      </c>
      <c r="BL37" s="2894"/>
      <c r="BM37" s="2895"/>
      <c r="BN37" s="2876"/>
      <c r="BO37" s="2876"/>
      <c r="BP37" s="2876"/>
      <c r="BQ37" s="2919"/>
    </row>
    <row r="38" spans="2:69" ht="17.25" customHeight="1" thickBot="1">
      <c r="B38" s="2956"/>
      <c r="C38" s="2957"/>
      <c r="D38" s="2862"/>
      <c r="E38" s="2863"/>
      <c r="F38" s="2863"/>
      <c r="G38" s="2776" t="s">
        <v>33</v>
      </c>
      <c r="H38" s="2776"/>
      <c r="I38" s="2776"/>
      <c r="J38" s="2776"/>
      <c r="K38" s="2776"/>
      <c r="L38" s="2776"/>
      <c r="M38" s="2776"/>
      <c r="N38" s="2776"/>
      <c r="O38" s="2776"/>
      <c r="P38" s="2776"/>
      <c r="Q38" s="2776"/>
      <c r="R38" s="2899"/>
      <c r="S38" s="2934"/>
      <c r="T38" s="2921" t="s">
        <v>45</v>
      </c>
      <c r="U38" s="2942"/>
      <c r="V38" s="2898"/>
      <c r="W38" s="2898"/>
      <c r="X38" s="2898"/>
      <c r="Y38" s="2898"/>
      <c r="Z38" s="2898"/>
      <c r="AA38" s="2898"/>
      <c r="AB38" s="2898"/>
      <c r="AC38" s="2898"/>
      <c r="AD38" s="2898"/>
      <c r="AE38" s="2898"/>
      <c r="AF38" s="2899"/>
      <c r="AG38" s="2900"/>
      <c r="AH38" s="2898"/>
      <c r="AI38" s="2898"/>
      <c r="AJ38" s="2901"/>
      <c r="AK38" s="2902"/>
      <c r="AL38" s="2898"/>
      <c r="AM38" s="2898"/>
      <c r="AN38" s="2898"/>
      <c r="AO38" s="2898"/>
      <c r="AP38" s="2898"/>
      <c r="AQ38" s="2898"/>
      <c r="AR38" s="2898"/>
      <c r="AS38" s="2898"/>
      <c r="AT38" s="2898"/>
      <c r="AU38" s="2898"/>
      <c r="AV38" s="2898"/>
      <c r="AW38" s="2898"/>
      <c r="AX38" s="2898"/>
      <c r="AY38" s="2898"/>
      <c r="AZ38" s="2898"/>
      <c r="BA38" s="2898"/>
      <c r="BB38" s="2898"/>
      <c r="BC38" s="2898"/>
      <c r="BD38" s="2898"/>
      <c r="BE38" s="2898"/>
      <c r="BF38" s="2898"/>
      <c r="BG38" s="2929"/>
      <c r="BH38" s="2930"/>
      <c r="BI38" s="2930"/>
      <c r="BJ38" s="2930"/>
      <c r="BK38" s="2937" t="s">
        <v>46</v>
      </c>
      <c r="BL38" s="2937"/>
      <c r="BM38" s="2938"/>
      <c r="BN38" s="2898"/>
      <c r="BO38" s="2898"/>
      <c r="BP38" s="2898"/>
      <c r="BQ38" s="2922"/>
    </row>
    <row r="39" spans="2:69" ht="17.25" customHeight="1">
      <c r="B39" s="2956"/>
      <c r="C39" s="2957"/>
      <c r="D39" s="2912" t="s">
        <v>313</v>
      </c>
      <c r="E39" s="2859"/>
      <c r="F39" s="2859"/>
      <c r="G39" s="2866"/>
      <c r="H39" s="2866"/>
      <c r="I39" s="2866"/>
      <c r="J39" s="2866"/>
      <c r="K39" s="2866"/>
      <c r="L39" s="2866"/>
      <c r="M39" s="2866"/>
      <c r="N39" s="2866"/>
      <c r="O39" s="2866"/>
      <c r="P39" s="2866"/>
      <c r="Q39" s="2878"/>
      <c r="R39" s="2872"/>
      <c r="S39" s="2924"/>
      <c r="T39" s="2868" t="s">
        <v>315</v>
      </c>
      <c r="U39" s="2939"/>
      <c r="V39" s="2871"/>
      <c r="W39" s="2871"/>
      <c r="X39" s="2871"/>
      <c r="Y39" s="2871"/>
      <c r="Z39" s="2871"/>
      <c r="AA39" s="2871"/>
      <c r="AB39" s="2871"/>
      <c r="AC39" s="2871"/>
      <c r="AD39" s="2871"/>
      <c r="AE39" s="2871"/>
      <c r="AF39" s="2872"/>
      <c r="AG39" s="2873"/>
      <c r="AH39" s="2871"/>
      <c r="AI39" s="2871"/>
      <c r="AJ39" s="2874"/>
      <c r="AK39" s="2887"/>
      <c r="AL39" s="2871"/>
      <c r="AM39" s="2871"/>
      <c r="AN39" s="2871"/>
      <c r="AO39" s="2871"/>
      <c r="AP39" s="2871"/>
      <c r="AQ39" s="2871"/>
      <c r="AR39" s="2871"/>
      <c r="AS39" s="2871"/>
      <c r="AT39" s="2871"/>
      <c r="AU39" s="2871"/>
      <c r="AV39" s="2871"/>
      <c r="AW39" s="2871"/>
      <c r="AX39" s="2871"/>
      <c r="AY39" s="2871"/>
      <c r="AZ39" s="2871"/>
      <c r="BA39" s="2871"/>
      <c r="BB39" s="2871"/>
      <c r="BC39" s="2871"/>
      <c r="BD39" s="2871"/>
      <c r="BE39" s="2871"/>
      <c r="BF39" s="2871"/>
      <c r="BG39" s="2927"/>
      <c r="BH39" s="2928"/>
      <c r="BI39" s="2928"/>
      <c r="BJ39" s="2928"/>
      <c r="BK39" s="2883" t="s">
        <v>315</v>
      </c>
      <c r="BL39" s="2883"/>
      <c r="BM39" s="2884"/>
      <c r="BN39" s="2871"/>
      <c r="BO39" s="2871"/>
      <c r="BP39" s="2871"/>
      <c r="BQ39" s="2918"/>
    </row>
    <row r="40" spans="2:69" ht="17.25" customHeight="1">
      <c r="B40" s="2956"/>
      <c r="C40" s="2957"/>
      <c r="D40" s="2860"/>
      <c r="E40" s="2861"/>
      <c r="F40" s="2861"/>
      <c r="G40" s="2667"/>
      <c r="H40" s="2667"/>
      <c r="I40" s="2667"/>
      <c r="J40" s="2667"/>
      <c r="K40" s="2667"/>
      <c r="L40" s="2667"/>
      <c r="M40" s="2667"/>
      <c r="N40" s="2667"/>
      <c r="O40" s="2667"/>
      <c r="P40" s="2667"/>
      <c r="Q40" s="2653"/>
      <c r="R40" s="2929"/>
      <c r="S40" s="2930"/>
      <c r="T40" s="2937" t="s">
        <v>315</v>
      </c>
      <c r="U40" s="2938"/>
      <c r="V40" s="2876"/>
      <c r="W40" s="2876"/>
      <c r="X40" s="2876"/>
      <c r="Y40" s="2876"/>
      <c r="Z40" s="2876"/>
      <c r="AA40" s="2876"/>
      <c r="AB40" s="2876"/>
      <c r="AC40" s="2876"/>
      <c r="AD40" s="2876"/>
      <c r="AE40" s="2876"/>
      <c r="AF40" s="2908"/>
      <c r="AG40" s="2875"/>
      <c r="AH40" s="2876"/>
      <c r="AI40" s="2876"/>
      <c r="AJ40" s="2877"/>
      <c r="AK40" s="2909"/>
      <c r="AL40" s="2876"/>
      <c r="AM40" s="2876"/>
      <c r="AN40" s="2876"/>
      <c r="AO40" s="2876"/>
      <c r="AP40" s="2876"/>
      <c r="AQ40" s="2876"/>
      <c r="AR40" s="2876"/>
      <c r="AS40" s="2876"/>
      <c r="AT40" s="2876"/>
      <c r="AU40" s="2876"/>
      <c r="AV40" s="2876"/>
      <c r="AW40" s="2876"/>
      <c r="AX40" s="2876"/>
      <c r="AY40" s="2876"/>
      <c r="AZ40" s="2876"/>
      <c r="BA40" s="2876"/>
      <c r="BB40" s="2876"/>
      <c r="BC40" s="2876"/>
      <c r="BD40" s="2876"/>
      <c r="BE40" s="2876"/>
      <c r="BF40" s="2876"/>
      <c r="BG40" s="2908"/>
      <c r="BH40" s="2933"/>
      <c r="BI40" s="2933"/>
      <c r="BJ40" s="2933"/>
      <c r="BK40" s="2894" t="s">
        <v>315</v>
      </c>
      <c r="BL40" s="2894"/>
      <c r="BM40" s="2895"/>
      <c r="BN40" s="2876"/>
      <c r="BO40" s="2876"/>
      <c r="BP40" s="2876"/>
      <c r="BQ40" s="2919"/>
    </row>
    <row r="41" spans="2:69" ht="17.25" customHeight="1" thickBot="1">
      <c r="B41" s="2956"/>
      <c r="C41" s="2957"/>
      <c r="D41" s="2862"/>
      <c r="E41" s="2863"/>
      <c r="F41" s="2863"/>
      <c r="G41" s="2776" t="s">
        <v>33</v>
      </c>
      <c r="H41" s="2776"/>
      <c r="I41" s="2776"/>
      <c r="J41" s="2776"/>
      <c r="K41" s="2776"/>
      <c r="L41" s="2776"/>
      <c r="M41" s="2776"/>
      <c r="N41" s="2776"/>
      <c r="O41" s="2776"/>
      <c r="P41" s="2776"/>
      <c r="Q41" s="2776"/>
      <c r="R41" s="2899"/>
      <c r="S41" s="2934"/>
      <c r="T41" s="2921" t="s">
        <v>315</v>
      </c>
      <c r="U41" s="2942"/>
      <c r="V41" s="2898"/>
      <c r="W41" s="2898"/>
      <c r="X41" s="2898"/>
      <c r="Y41" s="2898"/>
      <c r="Z41" s="2898"/>
      <c r="AA41" s="2898"/>
      <c r="AB41" s="2898"/>
      <c r="AC41" s="2898"/>
      <c r="AD41" s="2898"/>
      <c r="AE41" s="2898"/>
      <c r="AF41" s="2899"/>
      <c r="AG41" s="2900"/>
      <c r="AH41" s="2898"/>
      <c r="AI41" s="2898"/>
      <c r="AJ41" s="2901"/>
      <c r="AK41" s="2902"/>
      <c r="AL41" s="2898"/>
      <c r="AM41" s="2898"/>
      <c r="AN41" s="2898"/>
      <c r="AO41" s="2898"/>
      <c r="AP41" s="2898"/>
      <c r="AQ41" s="2898"/>
      <c r="AR41" s="2898"/>
      <c r="AS41" s="2898"/>
      <c r="AT41" s="2898"/>
      <c r="AU41" s="2898"/>
      <c r="AV41" s="2898"/>
      <c r="AW41" s="2898"/>
      <c r="AX41" s="2898"/>
      <c r="AY41" s="2898"/>
      <c r="AZ41" s="2898"/>
      <c r="BA41" s="2898"/>
      <c r="BB41" s="2898"/>
      <c r="BC41" s="2898"/>
      <c r="BD41" s="2898"/>
      <c r="BE41" s="2898"/>
      <c r="BF41" s="2898"/>
      <c r="BG41" s="2929"/>
      <c r="BH41" s="2930"/>
      <c r="BI41" s="2930"/>
      <c r="BJ41" s="2930"/>
      <c r="BK41" s="2937" t="s">
        <v>315</v>
      </c>
      <c r="BL41" s="2937"/>
      <c r="BM41" s="2938"/>
      <c r="BN41" s="2898"/>
      <c r="BO41" s="2898"/>
      <c r="BP41" s="2898"/>
      <c r="BQ41" s="2922"/>
    </row>
    <row r="42" spans="2:69" ht="17.25" customHeight="1">
      <c r="B42" s="2956"/>
      <c r="C42" s="2957"/>
      <c r="D42" s="2858" t="s">
        <v>314</v>
      </c>
      <c r="E42" s="2859"/>
      <c r="F42" s="2859"/>
      <c r="G42" s="2866"/>
      <c r="H42" s="2866"/>
      <c r="I42" s="2866"/>
      <c r="J42" s="2866"/>
      <c r="K42" s="2866"/>
      <c r="L42" s="2866"/>
      <c r="M42" s="2866"/>
      <c r="N42" s="2866"/>
      <c r="O42" s="2866"/>
      <c r="P42" s="2866"/>
      <c r="Q42" s="2878"/>
      <c r="R42" s="2872"/>
      <c r="S42" s="2924"/>
      <c r="T42" s="2869" t="s">
        <v>31</v>
      </c>
      <c r="U42" s="2870"/>
      <c r="V42" s="2871"/>
      <c r="W42" s="2871"/>
      <c r="X42" s="2871"/>
      <c r="Y42" s="2871"/>
      <c r="Z42" s="2871"/>
      <c r="AA42" s="2871"/>
      <c r="AB42" s="2871"/>
      <c r="AC42" s="2871"/>
      <c r="AD42" s="2871"/>
      <c r="AE42" s="2871"/>
      <c r="AF42" s="2872"/>
      <c r="AG42" s="2873"/>
      <c r="AH42" s="2871"/>
      <c r="AI42" s="2871"/>
      <c r="AJ42" s="2874"/>
      <c r="AK42" s="2887"/>
      <c r="AL42" s="2871"/>
      <c r="AM42" s="2871"/>
      <c r="AN42" s="2871"/>
      <c r="AO42" s="2871"/>
      <c r="AP42" s="2871"/>
      <c r="AQ42" s="2871"/>
      <c r="AR42" s="2871"/>
      <c r="AS42" s="2871"/>
      <c r="AT42" s="2871"/>
      <c r="AU42" s="2871"/>
      <c r="AV42" s="2871"/>
      <c r="AW42" s="2871"/>
      <c r="AX42" s="2871"/>
      <c r="AY42" s="2871"/>
      <c r="AZ42" s="2871"/>
      <c r="BA42" s="2871"/>
      <c r="BB42" s="2871"/>
      <c r="BC42" s="2871"/>
      <c r="BD42" s="2871"/>
      <c r="BE42" s="2871"/>
      <c r="BF42" s="2871"/>
      <c r="BG42" s="2927"/>
      <c r="BH42" s="2928"/>
      <c r="BI42" s="2928"/>
      <c r="BJ42" s="2928"/>
      <c r="BK42" s="2883" t="s">
        <v>31</v>
      </c>
      <c r="BL42" s="2883"/>
      <c r="BM42" s="2884"/>
      <c r="BN42" s="2871"/>
      <c r="BO42" s="2871"/>
      <c r="BP42" s="2871"/>
      <c r="BQ42" s="2918"/>
    </row>
    <row r="43" spans="2:69" ht="17.25" customHeight="1">
      <c r="B43" s="2956"/>
      <c r="C43" s="2957"/>
      <c r="D43" s="2860"/>
      <c r="E43" s="2861"/>
      <c r="F43" s="2861"/>
      <c r="G43" s="2667"/>
      <c r="H43" s="2667"/>
      <c r="I43" s="2667"/>
      <c r="J43" s="2667"/>
      <c r="K43" s="2667"/>
      <c r="L43" s="2667"/>
      <c r="M43" s="2667"/>
      <c r="N43" s="2667"/>
      <c r="O43" s="2667"/>
      <c r="P43" s="2667"/>
      <c r="Q43" s="2653"/>
      <c r="R43" s="2929"/>
      <c r="S43" s="2930"/>
      <c r="T43" s="2906" t="s">
        <v>31</v>
      </c>
      <c r="U43" s="2907"/>
      <c r="V43" s="2876"/>
      <c r="W43" s="2876"/>
      <c r="X43" s="2876"/>
      <c r="Y43" s="2876"/>
      <c r="Z43" s="2876"/>
      <c r="AA43" s="2876"/>
      <c r="AB43" s="2876"/>
      <c r="AC43" s="2876"/>
      <c r="AD43" s="2876"/>
      <c r="AE43" s="2876"/>
      <c r="AF43" s="2908"/>
      <c r="AG43" s="2875"/>
      <c r="AH43" s="2876"/>
      <c r="AI43" s="2876"/>
      <c r="AJ43" s="2877"/>
      <c r="AK43" s="2909"/>
      <c r="AL43" s="2876"/>
      <c r="AM43" s="2876"/>
      <c r="AN43" s="2876"/>
      <c r="AO43" s="2876"/>
      <c r="AP43" s="2876"/>
      <c r="AQ43" s="2876"/>
      <c r="AR43" s="2876"/>
      <c r="AS43" s="2876"/>
      <c r="AT43" s="2876"/>
      <c r="AU43" s="2876"/>
      <c r="AV43" s="2876"/>
      <c r="AW43" s="2876"/>
      <c r="AX43" s="2876"/>
      <c r="AY43" s="2876"/>
      <c r="AZ43" s="2876"/>
      <c r="BA43" s="2876"/>
      <c r="BB43" s="2876"/>
      <c r="BC43" s="2876"/>
      <c r="BD43" s="2876"/>
      <c r="BE43" s="2876"/>
      <c r="BF43" s="2876"/>
      <c r="BG43" s="2908"/>
      <c r="BH43" s="2933"/>
      <c r="BI43" s="2933"/>
      <c r="BJ43" s="2933"/>
      <c r="BK43" s="2894" t="s">
        <v>31</v>
      </c>
      <c r="BL43" s="2894"/>
      <c r="BM43" s="2895"/>
      <c r="BN43" s="2876"/>
      <c r="BO43" s="2876"/>
      <c r="BP43" s="2876"/>
      <c r="BQ43" s="2919"/>
    </row>
    <row r="44" spans="2:69" ht="17.25" customHeight="1" thickBot="1">
      <c r="B44" s="2956"/>
      <c r="C44" s="2957"/>
      <c r="D44" s="2862"/>
      <c r="E44" s="2863"/>
      <c r="F44" s="2863"/>
      <c r="G44" s="2776" t="s">
        <v>33</v>
      </c>
      <c r="H44" s="2776"/>
      <c r="I44" s="2776"/>
      <c r="J44" s="2776"/>
      <c r="K44" s="2776"/>
      <c r="L44" s="2776"/>
      <c r="M44" s="2776"/>
      <c r="N44" s="2776"/>
      <c r="O44" s="2776"/>
      <c r="P44" s="2776"/>
      <c r="Q44" s="2776"/>
      <c r="R44" s="2899"/>
      <c r="S44" s="2934"/>
      <c r="T44" s="2881" t="s">
        <v>31</v>
      </c>
      <c r="U44" s="2882"/>
      <c r="V44" s="2898"/>
      <c r="W44" s="2898"/>
      <c r="X44" s="2898"/>
      <c r="Y44" s="2898"/>
      <c r="Z44" s="2898"/>
      <c r="AA44" s="2898"/>
      <c r="AB44" s="2898"/>
      <c r="AC44" s="2898"/>
      <c r="AD44" s="2898"/>
      <c r="AE44" s="2898"/>
      <c r="AF44" s="2899"/>
      <c r="AG44" s="2900"/>
      <c r="AH44" s="2898"/>
      <c r="AI44" s="2898"/>
      <c r="AJ44" s="2901"/>
      <c r="AK44" s="2902"/>
      <c r="AL44" s="2898"/>
      <c r="AM44" s="2898"/>
      <c r="AN44" s="2898"/>
      <c r="AO44" s="2898"/>
      <c r="AP44" s="2898"/>
      <c r="AQ44" s="2898"/>
      <c r="AR44" s="2898"/>
      <c r="AS44" s="2898"/>
      <c r="AT44" s="2898"/>
      <c r="AU44" s="2898"/>
      <c r="AV44" s="2898"/>
      <c r="AW44" s="2898"/>
      <c r="AX44" s="2898"/>
      <c r="AY44" s="2898"/>
      <c r="AZ44" s="2898"/>
      <c r="BA44" s="2898"/>
      <c r="BB44" s="2898"/>
      <c r="BC44" s="2898"/>
      <c r="BD44" s="2898"/>
      <c r="BE44" s="2898"/>
      <c r="BF44" s="2898"/>
      <c r="BG44" s="2929"/>
      <c r="BH44" s="2930"/>
      <c r="BI44" s="2930"/>
      <c r="BJ44" s="2930"/>
      <c r="BK44" s="2894" t="s">
        <v>31</v>
      </c>
      <c r="BL44" s="2894"/>
      <c r="BM44" s="2895"/>
      <c r="BN44" s="2898"/>
      <c r="BO44" s="2898"/>
      <c r="BP44" s="2898"/>
      <c r="BQ44" s="2922"/>
    </row>
    <row r="45" spans="2:69" ht="17.25" customHeight="1">
      <c r="B45" s="2956"/>
      <c r="C45" s="2957"/>
      <c r="D45" s="2943" t="s">
        <v>40</v>
      </c>
      <c r="E45" s="2944"/>
      <c r="F45" s="2944"/>
      <c r="G45" s="2949"/>
      <c r="H45" s="2869"/>
      <c r="I45" s="2869"/>
      <c r="J45" s="2869"/>
      <c r="K45" s="2869"/>
      <c r="L45" s="2869"/>
      <c r="M45" s="2869"/>
      <c r="N45" s="2870"/>
      <c r="O45" s="2871"/>
      <c r="P45" s="2871"/>
      <c r="Q45" s="2872"/>
      <c r="R45" s="2867"/>
      <c r="S45" s="2868"/>
      <c r="T45" s="2869" t="s">
        <v>31</v>
      </c>
      <c r="U45" s="2870"/>
      <c r="V45" s="2867"/>
      <c r="W45" s="2868"/>
      <c r="X45" s="2868"/>
      <c r="Y45" s="2868"/>
      <c r="Z45" s="2868"/>
      <c r="AA45" s="2868"/>
      <c r="AB45" s="2868"/>
      <c r="AC45" s="2868"/>
      <c r="AD45" s="2868"/>
      <c r="AE45" s="2868"/>
      <c r="AF45" s="2941"/>
      <c r="AG45" s="2940"/>
      <c r="AH45" s="2868"/>
      <c r="AI45" s="2868"/>
      <c r="AJ45" s="2941"/>
      <c r="AK45" s="2940"/>
      <c r="AL45" s="2868"/>
      <c r="AM45" s="2868"/>
      <c r="AN45" s="2939"/>
      <c r="AO45" s="2867"/>
      <c r="AP45" s="2868"/>
      <c r="AQ45" s="2868"/>
      <c r="AR45" s="2868"/>
      <c r="AS45" s="2868"/>
      <c r="AT45" s="2868"/>
      <c r="AU45" s="2868"/>
      <c r="AV45" s="2868"/>
      <c r="AW45" s="2868"/>
      <c r="AX45" s="2868"/>
      <c r="AY45" s="2868"/>
      <c r="AZ45" s="2939"/>
      <c r="BA45" s="2867"/>
      <c r="BB45" s="2868"/>
      <c r="BC45" s="2868"/>
      <c r="BD45" s="2868"/>
      <c r="BE45" s="2868"/>
      <c r="BF45" s="2939"/>
      <c r="BG45" s="2889"/>
      <c r="BH45" s="2890"/>
      <c r="BI45" s="2890"/>
      <c r="BJ45" s="2890"/>
      <c r="BK45" s="2883" t="s">
        <v>31</v>
      </c>
      <c r="BL45" s="2883"/>
      <c r="BM45" s="2884"/>
      <c r="BN45" s="2885"/>
      <c r="BO45" s="2885"/>
      <c r="BP45" s="2885"/>
      <c r="BQ45" s="2886"/>
    </row>
    <row r="46" spans="2:69" ht="17.25" customHeight="1">
      <c r="B46" s="2956"/>
      <c r="C46" s="2957"/>
      <c r="D46" s="2945"/>
      <c r="E46" s="2946"/>
      <c r="F46" s="2946"/>
      <c r="G46" s="2908"/>
      <c r="H46" s="2933"/>
      <c r="I46" s="2933"/>
      <c r="J46" s="2933"/>
      <c r="K46" s="2933"/>
      <c r="L46" s="2933"/>
      <c r="M46" s="2933"/>
      <c r="N46" s="2909"/>
      <c r="O46" s="2667"/>
      <c r="P46" s="2667"/>
      <c r="Q46" s="2653"/>
      <c r="R46" s="2905"/>
      <c r="S46" s="2894"/>
      <c r="T46" s="2906" t="s">
        <v>31</v>
      </c>
      <c r="U46" s="2907"/>
      <c r="V46" s="2876"/>
      <c r="W46" s="2876"/>
      <c r="X46" s="2876"/>
      <c r="Y46" s="2876"/>
      <c r="Z46" s="2876"/>
      <c r="AA46" s="2876"/>
      <c r="AB46" s="2876"/>
      <c r="AC46" s="2876"/>
      <c r="AD46" s="2876"/>
      <c r="AE46" s="2876"/>
      <c r="AF46" s="2908"/>
      <c r="AG46" s="2875"/>
      <c r="AH46" s="2876"/>
      <c r="AI46" s="2876"/>
      <c r="AJ46" s="2877"/>
      <c r="AK46" s="2909"/>
      <c r="AL46" s="2876"/>
      <c r="AM46" s="2876"/>
      <c r="AN46" s="2876"/>
      <c r="AO46" s="2876"/>
      <c r="AP46" s="2876"/>
      <c r="AQ46" s="2876"/>
      <c r="AR46" s="2876"/>
      <c r="AS46" s="2876"/>
      <c r="AT46" s="2876"/>
      <c r="AU46" s="2876"/>
      <c r="AV46" s="2876"/>
      <c r="AW46" s="2876"/>
      <c r="AX46" s="2876"/>
      <c r="AY46" s="2876"/>
      <c r="AZ46" s="2876"/>
      <c r="BA46" s="2876"/>
      <c r="BB46" s="2876"/>
      <c r="BC46" s="2876"/>
      <c r="BD46" s="2876"/>
      <c r="BE46" s="2876"/>
      <c r="BF46" s="2876"/>
      <c r="BG46" s="2892"/>
      <c r="BH46" s="2893"/>
      <c r="BI46" s="2893"/>
      <c r="BJ46" s="2893"/>
      <c r="BK46" s="2894" t="s">
        <v>31</v>
      </c>
      <c r="BL46" s="2894"/>
      <c r="BM46" s="2895"/>
      <c r="BN46" s="2896"/>
      <c r="BO46" s="2896"/>
      <c r="BP46" s="2896"/>
      <c r="BQ46" s="2897"/>
    </row>
    <row r="47" spans="2:69" ht="17.25" customHeight="1" thickBot="1">
      <c r="B47" s="2958"/>
      <c r="C47" s="2959"/>
      <c r="D47" s="2947"/>
      <c r="E47" s="2948"/>
      <c r="F47" s="2948"/>
      <c r="G47" s="2776" t="s">
        <v>33</v>
      </c>
      <c r="H47" s="2776"/>
      <c r="I47" s="2776"/>
      <c r="J47" s="2776"/>
      <c r="K47" s="2776"/>
      <c r="L47" s="2776"/>
      <c r="M47" s="2776"/>
      <c r="N47" s="2776"/>
      <c r="O47" s="2776"/>
      <c r="P47" s="2776"/>
      <c r="Q47" s="2776"/>
      <c r="R47" s="2920"/>
      <c r="S47" s="2921"/>
      <c r="T47" s="2881" t="s">
        <v>31</v>
      </c>
      <c r="U47" s="2882"/>
      <c r="V47" s="2898"/>
      <c r="W47" s="2898"/>
      <c r="X47" s="2898"/>
      <c r="Y47" s="2898"/>
      <c r="Z47" s="2898"/>
      <c r="AA47" s="2898"/>
      <c r="AB47" s="2898"/>
      <c r="AC47" s="2898"/>
      <c r="AD47" s="2898"/>
      <c r="AE47" s="2898"/>
      <c r="AF47" s="2899"/>
      <c r="AG47" s="2900"/>
      <c r="AH47" s="2898"/>
      <c r="AI47" s="2898"/>
      <c r="AJ47" s="2901"/>
      <c r="AK47" s="2902"/>
      <c r="AL47" s="2898"/>
      <c r="AM47" s="2898"/>
      <c r="AN47" s="2898"/>
      <c r="AO47" s="2898"/>
      <c r="AP47" s="2898"/>
      <c r="AQ47" s="2898"/>
      <c r="AR47" s="2898"/>
      <c r="AS47" s="2898"/>
      <c r="AT47" s="2898"/>
      <c r="AU47" s="2898"/>
      <c r="AV47" s="2898"/>
      <c r="AW47" s="2898"/>
      <c r="AX47" s="2898"/>
      <c r="AY47" s="2898"/>
      <c r="AZ47" s="2898"/>
      <c r="BA47" s="2898"/>
      <c r="BB47" s="2898"/>
      <c r="BC47" s="2898"/>
      <c r="BD47" s="2898"/>
      <c r="BE47" s="2898"/>
      <c r="BF47" s="2898"/>
      <c r="BG47" s="2950"/>
      <c r="BH47" s="2951"/>
      <c r="BI47" s="2951"/>
      <c r="BJ47" s="2951"/>
      <c r="BK47" s="2921" t="s">
        <v>31</v>
      </c>
      <c r="BL47" s="2921"/>
      <c r="BM47" s="2942"/>
      <c r="BN47" s="2952"/>
      <c r="BO47" s="2952"/>
      <c r="BP47" s="2952"/>
      <c r="BQ47" s="2953"/>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06" t="s">
        <v>1192</v>
      </c>
      <c r="B1" s="329" t="s">
        <v>847</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06"/>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06"/>
      <c r="B3" s="216" t="s">
        <v>848</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29" t="s">
        <v>49</v>
      </c>
      <c r="C5" s="2730"/>
      <c r="D5" s="2730"/>
      <c r="E5" s="2730"/>
      <c r="F5" s="2730"/>
      <c r="G5" s="2730"/>
      <c r="H5" s="3123" t="s">
        <v>50</v>
      </c>
      <c r="I5" s="3124"/>
      <c r="J5" s="3124"/>
      <c r="K5" s="3125"/>
      <c r="L5" s="2724" t="s">
        <v>51</v>
      </c>
      <c r="M5" s="2725"/>
      <c r="N5" s="2725"/>
      <c r="O5" s="2725"/>
      <c r="P5" s="2725"/>
      <c r="Q5" s="2725"/>
      <c r="R5" s="2725"/>
      <c r="S5" s="2725"/>
      <c r="T5" s="2725"/>
      <c r="U5" s="2753" t="s">
        <v>52</v>
      </c>
      <c r="V5" s="2725"/>
      <c r="W5" s="2725"/>
      <c r="X5" s="2725"/>
      <c r="Y5" s="2725"/>
      <c r="Z5" s="3049"/>
      <c r="AA5" s="2730" t="s">
        <v>53</v>
      </c>
      <c r="AB5" s="2730"/>
      <c r="AC5" s="2730"/>
      <c r="AD5" s="2730"/>
      <c r="AE5" s="2730"/>
      <c r="AF5" s="2730"/>
      <c r="AG5" s="2730"/>
      <c r="AH5" s="2730"/>
      <c r="AI5" s="2730"/>
      <c r="AJ5" s="2730"/>
      <c r="AK5" s="2730"/>
      <c r="AL5" s="2730"/>
      <c r="AM5" s="2730"/>
      <c r="AN5" s="2730"/>
      <c r="AO5" s="2730"/>
      <c r="AP5" s="2730"/>
      <c r="AQ5" s="2730"/>
      <c r="AR5" s="2730"/>
      <c r="AS5" s="2730"/>
      <c r="AT5" s="2730"/>
      <c r="AU5" s="2730"/>
      <c r="AV5" s="2730"/>
      <c r="AW5" s="2730"/>
      <c r="AX5" s="2730"/>
      <c r="AY5" s="2730"/>
      <c r="AZ5" s="2730"/>
      <c r="BA5" s="2730"/>
      <c r="BB5" s="2730"/>
      <c r="BC5" s="2730"/>
      <c r="BD5" s="2730"/>
      <c r="BE5" s="2730"/>
      <c r="BF5" s="2730"/>
      <c r="BG5" s="2730"/>
      <c r="BH5" s="2730"/>
      <c r="BI5" s="2730"/>
      <c r="BJ5" s="2730"/>
      <c r="BK5" s="2730"/>
      <c r="BL5" s="2730"/>
      <c r="BM5" s="2730"/>
      <c r="BN5" s="2730"/>
      <c r="BO5" s="2730"/>
      <c r="BP5" s="2730"/>
      <c r="BQ5" s="3077" t="s">
        <v>54</v>
      </c>
      <c r="BR5" s="3078"/>
      <c r="BS5" s="3078"/>
      <c r="BT5" s="3079"/>
    </row>
    <row r="6" spans="1:72" ht="9.75" customHeight="1">
      <c r="B6" s="330"/>
      <c r="C6" s="3057" t="s">
        <v>55</v>
      </c>
      <c r="D6" s="3058"/>
      <c r="E6" s="3058"/>
      <c r="F6" s="3058"/>
      <c r="G6" s="3058"/>
      <c r="H6" s="3126"/>
      <c r="I6" s="3127"/>
      <c r="J6" s="3127"/>
      <c r="K6" s="3128"/>
      <c r="L6" s="3088" t="s">
        <v>56</v>
      </c>
      <c r="M6" s="3089"/>
      <c r="N6" s="3090"/>
      <c r="O6" s="3089" t="s">
        <v>57</v>
      </c>
      <c r="P6" s="3089"/>
      <c r="Q6" s="3089"/>
      <c r="R6" s="492"/>
      <c r="S6" s="492"/>
      <c r="T6" s="492"/>
      <c r="U6" s="2845" t="s">
        <v>58</v>
      </c>
      <c r="V6" s="3092"/>
      <c r="W6" s="3092"/>
      <c r="X6" s="3094" t="s">
        <v>59</v>
      </c>
      <c r="Y6" s="3095"/>
      <c r="Z6" s="3096"/>
      <c r="AA6" s="3092" t="s">
        <v>60</v>
      </c>
      <c r="AB6" s="3092"/>
      <c r="AC6" s="3092"/>
      <c r="AD6" s="3092"/>
      <c r="AE6" s="3092"/>
      <c r="AF6" s="3092"/>
      <c r="AG6" s="3092"/>
      <c r="AH6" s="3100" t="s">
        <v>61</v>
      </c>
      <c r="AI6" s="3101"/>
      <c r="AJ6" s="3104" t="s">
        <v>13</v>
      </c>
      <c r="AK6" s="3104"/>
      <c r="AL6" s="3105"/>
      <c r="AM6" s="3101" t="s">
        <v>316</v>
      </c>
      <c r="AN6" s="3118"/>
      <c r="AO6" s="3118"/>
      <c r="AP6" s="3118"/>
      <c r="AQ6" s="3118"/>
      <c r="AR6" s="3118"/>
      <c r="AS6" s="3118"/>
      <c r="AT6" s="3118"/>
      <c r="AU6" s="3100" t="s">
        <v>62</v>
      </c>
      <c r="AV6" s="3092"/>
      <c r="AW6" s="3092"/>
      <c r="AX6" s="3105" t="s">
        <v>63</v>
      </c>
      <c r="AY6" s="3121"/>
      <c r="AZ6" s="3121"/>
      <c r="BA6" s="3121"/>
      <c r="BB6" s="2844" t="s">
        <v>64</v>
      </c>
      <c r="BC6" s="2844"/>
      <c r="BD6" s="2844"/>
      <c r="BE6" s="2844"/>
      <c r="BF6" s="2844"/>
      <c r="BG6" s="2845"/>
      <c r="BH6" s="3050"/>
      <c r="BI6" s="2815"/>
      <c r="BJ6" s="2815"/>
      <c r="BK6" s="2815"/>
      <c r="BL6" s="2815"/>
      <c r="BM6" s="2815"/>
      <c r="BN6" s="3109" t="s">
        <v>65</v>
      </c>
      <c r="BO6" s="3109"/>
      <c r="BP6" s="3110"/>
      <c r="BQ6" s="3080"/>
      <c r="BR6" s="3081"/>
      <c r="BS6" s="3081"/>
      <c r="BT6" s="3082"/>
    </row>
    <row r="7" spans="1:72" ht="19.5" customHeight="1" thickBot="1">
      <c r="B7" s="330"/>
      <c r="C7" s="3086"/>
      <c r="D7" s="3087"/>
      <c r="E7" s="3087"/>
      <c r="F7" s="3087"/>
      <c r="G7" s="3087"/>
      <c r="H7" s="3129"/>
      <c r="I7" s="3130"/>
      <c r="J7" s="3130"/>
      <c r="K7" s="3131"/>
      <c r="L7" s="2775"/>
      <c r="M7" s="2776"/>
      <c r="N7" s="3091"/>
      <c r="O7" s="2776"/>
      <c r="P7" s="2776"/>
      <c r="Q7" s="2776"/>
      <c r="R7" s="3113" t="s">
        <v>66</v>
      </c>
      <c r="S7" s="3114"/>
      <c r="T7" s="3115"/>
      <c r="U7" s="3093"/>
      <c r="V7" s="2776"/>
      <c r="W7" s="2776"/>
      <c r="X7" s="3097"/>
      <c r="Y7" s="3098"/>
      <c r="Z7" s="3099"/>
      <c r="AA7" s="2776"/>
      <c r="AB7" s="2776"/>
      <c r="AC7" s="2776"/>
      <c r="AD7" s="2776"/>
      <c r="AE7" s="2776"/>
      <c r="AF7" s="2776"/>
      <c r="AG7" s="2776"/>
      <c r="AH7" s="3102"/>
      <c r="AI7" s="3103"/>
      <c r="AJ7" s="3106"/>
      <c r="AK7" s="3106"/>
      <c r="AL7" s="3107"/>
      <c r="AM7" s="3103"/>
      <c r="AN7" s="3119"/>
      <c r="AO7" s="3119"/>
      <c r="AP7" s="3119"/>
      <c r="AQ7" s="3119"/>
      <c r="AR7" s="3119"/>
      <c r="AS7" s="3119"/>
      <c r="AT7" s="3119"/>
      <c r="AU7" s="3120"/>
      <c r="AV7" s="3089"/>
      <c r="AW7" s="3089"/>
      <c r="AX7" s="3107"/>
      <c r="AY7" s="3122"/>
      <c r="AZ7" s="3122"/>
      <c r="BA7" s="3122"/>
      <c r="BB7" s="3108"/>
      <c r="BC7" s="3108"/>
      <c r="BD7" s="3108"/>
      <c r="BE7" s="3108"/>
      <c r="BF7" s="3108"/>
      <c r="BG7" s="3093"/>
      <c r="BH7" s="3116" t="s">
        <v>67</v>
      </c>
      <c r="BI7" s="3117"/>
      <c r="BJ7" s="3117"/>
      <c r="BK7" s="3117"/>
      <c r="BL7" s="3117"/>
      <c r="BM7" s="3117"/>
      <c r="BN7" s="3111"/>
      <c r="BO7" s="3111"/>
      <c r="BP7" s="3112"/>
      <c r="BQ7" s="3083"/>
      <c r="BR7" s="3084"/>
      <c r="BS7" s="3084"/>
      <c r="BT7" s="3085"/>
    </row>
    <row r="8" spans="1:72" ht="16.149999999999999" customHeight="1">
      <c r="B8" s="3051" t="s">
        <v>68</v>
      </c>
      <c r="C8" s="2729" t="s">
        <v>69</v>
      </c>
      <c r="D8" s="2730"/>
      <c r="E8" s="2730"/>
      <c r="F8" s="2730"/>
      <c r="G8" s="2989"/>
      <c r="H8" s="3054"/>
      <c r="I8" s="3055"/>
      <c r="J8" s="3055"/>
      <c r="K8" s="3056"/>
      <c r="L8" s="2996"/>
      <c r="M8" s="2997"/>
      <c r="N8" s="2997"/>
      <c r="O8" s="3074"/>
      <c r="P8" s="3075"/>
      <c r="Q8" s="3076"/>
      <c r="R8" s="2991"/>
      <c r="S8" s="2991"/>
      <c r="T8" s="2992"/>
      <c r="U8" s="2967"/>
      <c r="V8" s="2967"/>
      <c r="W8" s="2967"/>
      <c r="X8" s="2979"/>
      <c r="Y8" s="2967"/>
      <c r="Z8" s="2968"/>
      <c r="AA8" s="2975" t="s">
        <v>70</v>
      </c>
      <c r="AB8" s="2976"/>
      <c r="AC8" s="2976"/>
      <c r="AD8" s="3068"/>
      <c r="AE8" s="3068"/>
      <c r="AF8" s="3068"/>
      <c r="AG8" s="3069"/>
      <c r="AH8" s="3070"/>
      <c r="AI8" s="3071"/>
      <c r="AJ8" s="3072"/>
      <c r="AK8" s="3068"/>
      <c r="AL8" s="3073"/>
      <c r="AM8" s="3139"/>
      <c r="AN8" s="3140"/>
      <c r="AO8" s="3140"/>
      <c r="AP8" s="3140"/>
      <c r="AQ8" s="3140"/>
      <c r="AR8" s="3140"/>
      <c r="AS8" s="3140"/>
      <c r="AT8" s="3071"/>
      <c r="AU8" s="3036" t="s">
        <v>76</v>
      </c>
      <c r="AV8" s="3037"/>
      <c r="AW8" s="3038"/>
      <c r="AX8" s="3072"/>
      <c r="AY8" s="3068"/>
      <c r="AZ8" s="3068"/>
      <c r="BA8" s="3073"/>
      <c r="BB8" s="3134"/>
      <c r="BC8" s="3135"/>
      <c r="BD8" s="3135"/>
      <c r="BE8" s="3135"/>
      <c r="BF8" s="3037" t="s">
        <v>71</v>
      </c>
      <c r="BG8" s="3037"/>
      <c r="BH8" s="3136"/>
      <c r="BI8" s="3137"/>
      <c r="BJ8" s="3137"/>
      <c r="BK8" s="3137"/>
      <c r="BL8" s="3037" t="s">
        <v>71</v>
      </c>
      <c r="BM8" s="3138"/>
      <c r="BN8" s="3146"/>
      <c r="BO8" s="3147"/>
      <c r="BP8" s="3148"/>
      <c r="BQ8" s="3149"/>
      <c r="BR8" s="3150"/>
      <c r="BS8" s="3150"/>
      <c r="BT8" s="3151"/>
    </row>
    <row r="9" spans="1:72" ht="16.149999999999999" customHeight="1" thickBot="1">
      <c r="B9" s="3052"/>
      <c r="C9" s="2775"/>
      <c r="D9" s="2776"/>
      <c r="E9" s="2776"/>
      <c r="F9" s="2776"/>
      <c r="G9" s="2990"/>
      <c r="H9" s="2972" t="s">
        <v>71</v>
      </c>
      <c r="I9" s="2973"/>
      <c r="J9" s="2973"/>
      <c r="K9" s="2974"/>
      <c r="L9" s="2998"/>
      <c r="M9" s="2999"/>
      <c r="N9" s="2999"/>
      <c r="O9" s="3047" t="s">
        <v>74</v>
      </c>
      <c r="P9" s="3024"/>
      <c r="Q9" s="3024"/>
      <c r="R9" s="3024" t="s">
        <v>71</v>
      </c>
      <c r="S9" s="3024"/>
      <c r="T9" s="3025"/>
      <c r="U9" s="2978"/>
      <c r="V9" s="2978"/>
      <c r="W9" s="2978"/>
      <c r="X9" s="2980"/>
      <c r="Y9" s="2978"/>
      <c r="Z9" s="2981"/>
      <c r="AA9" s="2986" t="s">
        <v>72</v>
      </c>
      <c r="AB9" s="2987"/>
      <c r="AC9" s="2987"/>
      <c r="AD9" s="2988"/>
      <c r="AE9" s="2988"/>
      <c r="AF9" s="2988"/>
      <c r="AG9" s="2988"/>
      <c r="AH9" s="3023"/>
      <c r="AI9" s="3006"/>
      <c r="AJ9" s="3007"/>
      <c r="AK9" s="3007"/>
      <c r="AL9" s="3011"/>
      <c r="AM9" s="3006"/>
      <c r="AN9" s="3007"/>
      <c r="AO9" s="3007"/>
      <c r="AP9" s="3007"/>
      <c r="AQ9" s="3007"/>
      <c r="AR9" s="3007"/>
      <c r="AS9" s="3007"/>
      <c r="AT9" s="3023"/>
      <c r="AU9" s="3008" t="s">
        <v>73</v>
      </c>
      <c r="AV9" s="3009"/>
      <c r="AW9" s="3010"/>
      <c r="AX9" s="3007"/>
      <c r="AY9" s="3007"/>
      <c r="AZ9" s="3007"/>
      <c r="BA9" s="3011"/>
      <c r="BB9" s="3009"/>
      <c r="BC9" s="3157"/>
      <c r="BD9" s="3157"/>
      <c r="BE9" s="3157"/>
      <c r="BF9" s="3009" t="s">
        <v>71</v>
      </c>
      <c r="BG9" s="3010"/>
      <c r="BH9" s="3155"/>
      <c r="BI9" s="3156"/>
      <c r="BJ9" s="3156"/>
      <c r="BK9" s="3156"/>
      <c r="BL9" s="3027" t="s">
        <v>71</v>
      </c>
      <c r="BM9" s="3028"/>
      <c r="BN9" s="3012" t="s">
        <v>71</v>
      </c>
      <c r="BO9" s="3012"/>
      <c r="BP9" s="3013"/>
      <c r="BQ9" s="3152"/>
      <c r="BR9" s="3153"/>
      <c r="BS9" s="3153"/>
      <c r="BT9" s="3154"/>
    </row>
    <row r="10" spans="1:72" ht="16.149999999999999" customHeight="1">
      <c r="B10" s="3052"/>
      <c r="C10" s="2960" t="s">
        <v>319</v>
      </c>
      <c r="D10" s="2961"/>
      <c r="E10" s="2961"/>
      <c r="F10" s="2961"/>
      <c r="G10" s="2962"/>
      <c r="H10" s="2966"/>
      <c r="I10" s="2967"/>
      <c r="J10" s="2967"/>
      <c r="K10" s="2968"/>
      <c r="L10" s="2996"/>
      <c r="M10" s="2997"/>
      <c r="N10" s="2997"/>
      <c r="O10" s="3040"/>
      <c r="P10" s="2991"/>
      <c r="Q10" s="2991"/>
      <c r="R10" s="2991"/>
      <c r="S10" s="2991"/>
      <c r="T10" s="2992"/>
      <c r="U10" s="2967"/>
      <c r="V10" s="2967"/>
      <c r="W10" s="2967"/>
      <c r="X10" s="2979"/>
      <c r="Y10" s="2967"/>
      <c r="Z10" s="2968"/>
      <c r="AA10" s="2975" t="s">
        <v>70</v>
      </c>
      <c r="AB10" s="2976"/>
      <c r="AC10" s="2976"/>
      <c r="AD10" s="2995"/>
      <c r="AE10" s="2995"/>
      <c r="AF10" s="2995"/>
      <c r="AG10" s="2995"/>
      <c r="AH10" s="3039"/>
      <c r="AI10" s="3000"/>
      <c r="AJ10" s="3001"/>
      <c r="AK10" s="3001"/>
      <c r="AL10" s="3029"/>
      <c r="AM10" s="3000"/>
      <c r="AN10" s="3001"/>
      <c r="AO10" s="3001"/>
      <c r="AP10" s="3001"/>
      <c r="AQ10" s="3001"/>
      <c r="AR10" s="3001"/>
      <c r="AS10" s="3001"/>
      <c r="AT10" s="3001"/>
      <c r="AU10" s="3026" t="s">
        <v>73</v>
      </c>
      <c r="AV10" s="3027"/>
      <c r="AW10" s="3028"/>
      <c r="AX10" s="3001"/>
      <c r="AY10" s="3001"/>
      <c r="AZ10" s="3001"/>
      <c r="BA10" s="3029"/>
      <c r="BB10" s="3027" t="s">
        <v>71</v>
      </c>
      <c r="BC10" s="3027"/>
      <c r="BD10" s="3027"/>
      <c r="BE10" s="3027"/>
      <c r="BF10" s="3027"/>
      <c r="BG10" s="3027"/>
      <c r="BH10" s="3141"/>
      <c r="BI10" s="3142"/>
      <c r="BJ10" s="3142"/>
      <c r="BK10" s="3142"/>
      <c r="BL10" s="3142"/>
      <c r="BM10" s="3142"/>
      <c r="BN10" s="3158"/>
      <c r="BO10" s="3158"/>
      <c r="BP10" s="3159"/>
      <c r="BQ10" s="2995"/>
      <c r="BR10" s="2995"/>
      <c r="BS10" s="2995"/>
      <c r="BT10" s="3132"/>
    </row>
    <row r="11" spans="1:72" ht="16.149999999999999" customHeight="1" thickBot="1">
      <c r="B11" s="3052"/>
      <c r="C11" s="2963"/>
      <c r="D11" s="2964"/>
      <c r="E11" s="2964"/>
      <c r="F11" s="2964"/>
      <c r="G11" s="2965"/>
      <c r="H11" s="2972" t="s">
        <v>71</v>
      </c>
      <c r="I11" s="2973"/>
      <c r="J11" s="2973"/>
      <c r="K11" s="2974"/>
      <c r="L11" s="2998"/>
      <c r="M11" s="2999"/>
      <c r="N11" s="2999"/>
      <c r="O11" s="3047" t="s">
        <v>74</v>
      </c>
      <c r="P11" s="3024"/>
      <c r="Q11" s="3024"/>
      <c r="R11" s="3024" t="s">
        <v>74</v>
      </c>
      <c r="S11" s="3024"/>
      <c r="T11" s="3025"/>
      <c r="U11" s="2978"/>
      <c r="V11" s="2978"/>
      <c r="W11" s="2978"/>
      <c r="X11" s="3048"/>
      <c r="Y11" s="2973"/>
      <c r="Z11" s="2974"/>
      <c r="AA11" s="2986" t="s">
        <v>72</v>
      </c>
      <c r="AB11" s="2987"/>
      <c r="AC11" s="2987"/>
      <c r="AD11" s="3030"/>
      <c r="AE11" s="3030"/>
      <c r="AF11" s="3030"/>
      <c r="AG11" s="3030"/>
      <c r="AH11" s="3031"/>
      <c r="AI11" s="3032"/>
      <c r="AJ11" s="3002"/>
      <c r="AK11" s="3002"/>
      <c r="AL11" s="3003"/>
      <c r="AM11" s="3032"/>
      <c r="AN11" s="3002"/>
      <c r="AO11" s="3002"/>
      <c r="AP11" s="3002"/>
      <c r="AQ11" s="3002"/>
      <c r="AR11" s="3002"/>
      <c r="AS11" s="3002"/>
      <c r="AT11" s="3002"/>
      <c r="AU11" s="3033" t="s">
        <v>73</v>
      </c>
      <c r="AV11" s="3034"/>
      <c r="AW11" s="3035"/>
      <c r="AX11" s="3002"/>
      <c r="AY11" s="3002"/>
      <c r="AZ11" s="3002"/>
      <c r="BA11" s="3003"/>
      <c r="BB11" s="3034" t="s">
        <v>71</v>
      </c>
      <c r="BC11" s="3034"/>
      <c r="BD11" s="3034"/>
      <c r="BE11" s="3034"/>
      <c r="BF11" s="3034"/>
      <c r="BG11" s="3034"/>
      <c r="BH11" s="3145"/>
      <c r="BI11" s="3012"/>
      <c r="BJ11" s="3012"/>
      <c r="BK11" s="3012"/>
      <c r="BL11" s="3012"/>
      <c r="BM11" s="3012"/>
      <c r="BN11" s="3143" t="s">
        <v>71</v>
      </c>
      <c r="BO11" s="3143"/>
      <c r="BP11" s="3144"/>
      <c r="BQ11" s="3030"/>
      <c r="BR11" s="3030"/>
      <c r="BS11" s="3030"/>
      <c r="BT11" s="3133"/>
    </row>
    <row r="12" spans="1:72" ht="16.149999999999999" customHeight="1">
      <c r="B12" s="3052"/>
      <c r="C12" s="3057" t="s">
        <v>75</v>
      </c>
      <c r="D12" s="3058"/>
      <c r="E12" s="3058"/>
      <c r="F12" s="3058"/>
      <c r="G12" s="3059"/>
      <c r="H12" s="3063"/>
      <c r="I12" s="3064"/>
      <c r="J12" s="3064"/>
      <c r="K12" s="3065"/>
      <c r="L12" s="2997"/>
      <c r="M12" s="2997"/>
      <c r="N12" s="2997"/>
      <c r="O12" s="3074"/>
      <c r="P12" s="3075"/>
      <c r="Q12" s="3076"/>
      <c r="R12" s="2991"/>
      <c r="S12" s="2991"/>
      <c r="T12" s="2992"/>
      <c r="U12" s="2967"/>
      <c r="V12" s="2967"/>
      <c r="W12" s="2967"/>
      <c r="X12" s="2979"/>
      <c r="Y12" s="2967"/>
      <c r="Z12" s="2968"/>
      <c r="AA12" s="2975" t="s">
        <v>70</v>
      </c>
      <c r="AB12" s="2976"/>
      <c r="AC12" s="2976"/>
      <c r="AD12" s="3068"/>
      <c r="AE12" s="3068"/>
      <c r="AF12" s="3068"/>
      <c r="AG12" s="3069"/>
      <c r="AH12" s="3070"/>
      <c r="AI12" s="3071"/>
      <c r="AJ12" s="3072"/>
      <c r="AK12" s="3068"/>
      <c r="AL12" s="3073"/>
      <c r="AM12" s="3139"/>
      <c r="AN12" s="3140"/>
      <c r="AO12" s="3140"/>
      <c r="AP12" s="3140"/>
      <c r="AQ12" s="3140"/>
      <c r="AR12" s="3140"/>
      <c r="AS12" s="3140"/>
      <c r="AT12" s="3071"/>
      <c r="AU12" s="3036" t="s">
        <v>76</v>
      </c>
      <c r="AV12" s="3037"/>
      <c r="AW12" s="3038"/>
      <c r="AX12" s="3072"/>
      <c r="AY12" s="3068"/>
      <c r="AZ12" s="3068"/>
      <c r="BA12" s="3073"/>
      <c r="BB12" s="3037"/>
      <c r="BC12" s="3160"/>
      <c r="BD12" s="3160"/>
      <c r="BE12" s="3160"/>
      <c r="BF12" s="3037" t="s">
        <v>71</v>
      </c>
      <c r="BG12" s="3037"/>
      <c r="BH12" s="3136"/>
      <c r="BI12" s="3137"/>
      <c r="BJ12" s="3137"/>
      <c r="BK12" s="3137"/>
      <c r="BL12" s="3037" t="s">
        <v>71</v>
      </c>
      <c r="BM12" s="3138"/>
      <c r="BN12" s="3146"/>
      <c r="BO12" s="3147"/>
      <c r="BP12" s="3148"/>
      <c r="BQ12" s="3149"/>
      <c r="BR12" s="3150"/>
      <c r="BS12" s="3150"/>
      <c r="BT12" s="3151"/>
    </row>
    <row r="13" spans="1:72" ht="16.149999999999999" customHeight="1" thickBot="1">
      <c r="B13" s="3053"/>
      <c r="C13" s="3060"/>
      <c r="D13" s="3061"/>
      <c r="E13" s="3061"/>
      <c r="F13" s="3061"/>
      <c r="G13" s="3062"/>
      <c r="H13" s="2972" t="s">
        <v>71</v>
      </c>
      <c r="I13" s="3066"/>
      <c r="J13" s="3066"/>
      <c r="K13" s="3067"/>
      <c r="L13" s="2999"/>
      <c r="M13" s="2999"/>
      <c r="N13" s="2999"/>
      <c r="O13" s="3047" t="s">
        <v>74</v>
      </c>
      <c r="P13" s="3024"/>
      <c r="Q13" s="3024"/>
      <c r="R13" s="3024" t="s">
        <v>74</v>
      </c>
      <c r="S13" s="3024"/>
      <c r="T13" s="3025"/>
      <c r="U13" s="2978"/>
      <c r="V13" s="2978"/>
      <c r="W13" s="2978"/>
      <c r="X13" s="2980"/>
      <c r="Y13" s="2978"/>
      <c r="Z13" s="2981"/>
      <c r="AA13" s="2986" t="s">
        <v>72</v>
      </c>
      <c r="AB13" s="2987"/>
      <c r="AC13" s="2987"/>
      <c r="AD13" s="2988"/>
      <c r="AE13" s="2988"/>
      <c r="AF13" s="2988"/>
      <c r="AG13" s="2988"/>
      <c r="AH13" s="3023"/>
      <c r="AI13" s="3006"/>
      <c r="AJ13" s="3007"/>
      <c r="AK13" s="3007"/>
      <c r="AL13" s="3011"/>
      <c r="AM13" s="3006"/>
      <c r="AN13" s="3007"/>
      <c r="AO13" s="3007"/>
      <c r="AP13" s="3007"/>
      <c r="AQ13" s="3007"/>
      <c r="AR13" s="3007"/>
      <c r="AS13" s="3007"/>
      <c r="AT13" s="3007"/>
      <c r="AU13" s="3008" t="s">
        <v>73</v>
      </c>
      <c r="AV13" s="3009"/>
      <c r="AW13" s="3010"/>
      <c r="AX13" s="3007"/>
      <c r="AY13" s="3007"/>
      <c r="AZ13" s="3007"/>
      <c r="BA13" s="3011"/>
      <c r="BB13" s="3009"/>
      <c r="BC13" s="3157"/>
      <c r="BD13" s="3157"/>
      <c r="BE13" s="3157"/>
      <c r="BF13" s="3009" t="s">
        <v>71</v>
      </c>
      <c r="BG13" s="3010"/>
      <c r="BH13" s="3162"/>
      <c r="BI13" s="3163"/>
      <c r="BJ13" s="3163"/>
      <c r="BK13" s="3163"/>
      <c r="BL13" s="3009" t="s">
        <v>71</v>
      </c>
      <c r="BM13" s="3164"/>
      <c r="BN13" s="3012" t="s">
        <v>71</v>
      </c>
      <c r="BO13" s="3012"/>
      <c r="BP13" s="3013"/>
      <c r="BQ13" s="3152"/>
      <c r="BR13" s="3153"/>
      <c r="BS13" s="3153"/>
      <c r="BT13" s="3154"/>
    </row>
    <row r="14" spans="1:72" ht="16.149999999999999" customHeight="1">
      <c r="B14" s="3167" t="s">
        <v>79</v>
      </c>
      <c r="C14" s="2729" t="s">
        <v>317</v>
      </c>
      <c r="D14" s="2730"/>
      <c r="E14" s="2730"/>
      <c r="F14" s="2730"/>
      <c r="G14" s="2989"/>
      <c r="H14" s="2966"/>
      <c r="I14" s="2967"/>
      <c r="J14" s="2967"/>
      <c r="K14" s="2968"/>
      <c r="L14" s="2996"/>
      <c r="M14" s="2997"/>
      <c r="N14" s="2997"/>
      <c r="O14" s="3040"/>
      <c r="P14" s="2991"/>
      <c r="Q14" s="2991"/>
      <c r="R14" s="2991"/>
      <c r="S14" s="2991"/>
      <c r="T14" s="2992"/>
      <c r="U14" s="2967"/>
      <c r="V14" s="2967"/>
      <c r="W14" s="2967"/>
      <c r="X14" s="2979"/>
      <c r="Y14" s="2967"/>
      <c r="Z14" s="2968"/>
      <c r="AA14" s="2975" t="s">
        <v>70</v>
      </c>
      <c r="AB14" s="2976"/>
      <c r="AC14" s="2976"/>
      <c r="AD14" s="2977"/>
      <c r="AE14" s="2977"/>
      <c r="AF14" s="2977"/>
      <c r="AG14" s="2977"/>
      <c r="AH14" s="3017"/>
      <c r="AI14" s="3018"/>
      <c r="AJ14" s="3019"/>
      <c r="AK14" s="3019"/>
      <c r="AL14" s="3020"/>
      <c r="AM14" s="3018"/>
      <c r="AN14" s="3019"/>
      <c r="AO14" s="3019"/>
      <c r="AP14" s="3019"/>
      <c r="AQ14" s="3019"/>
      <c r="AR14" s="3019"/>
      <c r="AS14" s="3019"/>
      <c r="AT14" s="3019"/>
      <c r="AU14" s="3036" t="s">
        <v>73</v>
      </c>
      <c r="AV14" s="3037"/>
      <c r="AW14" s="3038"/>
      <c r="AX14" s="3019"/>
      <c r="AY14" s="3019"/>
      <c r="AZ14" s="3019"/>
      <c r="BA14" s="3020"/>
      <c r="BB14" s="3037" t="s">
        <v>71</v>
      </c>
      <c r="BC14" s="3037"/>
      <c r="BD14" s="3037"/>
      <c r="BE14" s="3037"/>
      <c r="BF14" s="3037"/>
      <c r="BG14" s="3037"/>
      <c r="BH14" s="3141"/>
      <c r="BI14" s="3142"/>
      <c r="BJ14" s="3142"/>
      <c r="BK14" s="3142"/>
      <c r="BL14" s="3142"/>
      <c r="BM14" s="3142"/>
      <c r="BN14" s="3021"/>
      <c r="BO14" s="3021"/>
      <c r="BP14" s="3022"/>
      <c r="BQ14" s="2977"/>
      <c r="BR14" s="2977"/>
      <c r="BS14" s="2977"/>
      <c r="BT14" s="3004"/>
    </row>
    <row r="15" spans="1:72" ht="16.149999999999999" customHeight="1" thickBot="1">
      <c r="B15" s="3168"/>
      <c r="C15" s="2775"/>
      <c r="D15" s="2776"/>
      <c r="E15" s="2776"/>
      <c r="F15" s="2776"/>
      <c r="G15" s="2990"/>
      <c r="H15" s="2972" t="s">
        <v>71</v>
      </c>
      <c r="I15" s="2973"/>
      <c r="J15" s="2973"/>
      <c r="K15" s="2974"/>
      <c r="L15" s="2998"/>
      <c r="M15" s="2999"/>
      <c r="N15" s="2999"/>
      <c r="O15" s="3047" t="s">
        <v>74</v>
      </c>
      <c r="P15" s="3024"/>
      <c r="Q15" s="3024"/>
      <c r="R15" s="3024" t="s">
        <v>74</v>
      </c>
      <c r="S15" s="3024"/>
      <c r="T15" s="3025"/>
      <c r="U15" s="2978"/>
      <c r="V15" s="2978"/>
      <c r="W15" s="2978"/>
      <c r="X15" s="3048" t="s">
        <v>74</v>
      </c>
      <c r="Y15" s="2973"/>
      <c r="Z15" s="2974"/>
      <c r="AA15" s="2986" t="s">
        <v>72</v>
      </c>
      <c r="AB15" s="2987"/>
      <c r="AC15" s="2987"/>
      <c r="AD15" s="2988"/>
      <c r="AE15" s="2988"/>
      <c r="AF15" s="2988"/>
      <c r="AG15" s="2988"/>
      <c r="AH15" s="3023"/>
      <c r="AI15" s="3006"/>
      <c r="AJ15" s="3007"/>
      <c r="AK15" s="3007"/>
      <c r="AL15" s="3011"/>
      <c r="AM15" s="3006"/>
      <c r="AN15" s="3007"/>
      <c r="AO15" s="3007"/>
      <c r="AP15" s="3007"/>
      <c r="AQ15" s="3007"/>
      <c r="AR15" s="3007"/>
      <c r="AS15" s="3007"/>
      <c r="AT15" s="3007"/>
      <c r="AU15" s="3008" t="s">
        <v>73</v>
      </c>
      <c r="AV15" s="3009"/>
      <c r="AW15" s="3010"/>
      <c r="AX15" s="3007"/>
      <c r="AY15" s="3007"/>
      <c r="AZ15" s="3007"/>
      <c r="BA15" s="3011"/>
      <c r="BB15" s="3009" t="s">
        <v>71</v>
      </c>
      <c r="BC15" s="3009"/>
      <c r="BD15" s="3009"/>
      <c r="BE15" s="3009"/>
      <c r="BF15" s="3009"/>
      <c r="BG15" s="3009"/>
      <c r="BH15" s="3145"/>
      <c r="BI15" s="3012"/>
      <c r="BJ15" s="3012"/>
      <c r="BK15" s="3012"/>
      <c r="BL15" s="3012"/>
      <c r="BM15" s="3012"/>
      <c r="BN15" s="3012" t="s">
        <v>71</v>
      </c>
      <c r="BO15" s="3012"/>
      <c r="BP15" s="3013"/>
      <c r="BQ15" s="2988"/>
      <c r="BR15" s="2988"/>
      <c r="BS15" s="2988"/>
      <c r="BT15" s="3005"/>
    </row>
    <row r="16" spans="1:72" ht="16.149999999999999" customHeight="1">
      <c r="B16" s="3168"/>
      <c r="C16" s="2960" t="s">
        <v>318</v>
      </c>
      <c r="D16" s="2961"/>
      <c r="E16" s="2961"/>
      <c r="F16" s="2961"/>
      <c r="G16" s="2962"/>
      <c r="H16" s="2966"/>
      <c r="I16" s="2967"/>
      <c r="J16" s="2967"/>
      <c r="K16" s="2968"/>
      <c r="L16" s="2996"/>
      <c r="M16" s="2997"/>
      <c r="N16" s="2997"/>
      <c r="O16" s="3040"/>
      <c r="P16" s="2991"/>
      <c r="Q16" s="2991"/>
      <c r="R16" s="2991"/>
      <c r="S16" s="2991"/>
      <c r="T16" s="2992"/>
      <c r="U16" s="2967"/>
      <c r="V16" s="2967"/>
      <c r="W16" s="2967"/>
      <c r="X16" s="2979"/>
      <c r="Y16" s="2967"/>
      <c r="Z16" s="2968"/>
      <c r="AA16" s="2975" t="s">
        <v>70</v>
      </c>
      <c r="AB16" s="2976"/>
      <c r="AC16" s="2976"/>
      <c r="AD16" s="2995"/>
      <c r="AE16" s="2995"/>
      <c r="AF16" s="2995"/>
      <c r="AG16" s="2995"/>
      <c r="AH16" s="3039"/>
      <c r="AI16" s="3000"/>
      <c r="AJ16" s="3001"/>
      <c r="AK16" s="3001"/>
      <c r="AL16" s="3029"/>
      <c r="AM16" s="3000"/>
      <c r="AN16" s="3001"/>
      <c r="AO16" s="3001"/>
      <c r="AP16" s="3001"/>
      <c r="AQ16" s="3001"/>
      <c r="AR16" s="3001"/>
      <c r="AS16" s="3001"/>
      <c r="AT16" s="3001"/>
      <c r="AU16" s="3026" t="s">
        <v>73</v>
      </c>
      <c r="AV16" s="3027"/>
      <c r="AW16" s="3028"/>
      <c r="AX16" s="3001"/>
      <c r="AY16" s="3001"/>
      <c r="AZ16" s="3001"/>
      <c r="BA16" s="3029"/>
      <c r="BB16" s="3027" t="s">
        <v>71</v>
      </c>
      <c r="BC16" s="3027"/>
      <c r="BD16" s="3027"/>
      <c r="BE16" s="3027"/>
      <c r="BF16" s="3027"/>
      <c r="BG16" s="3027"/>
      <c r="BH16" s="3165"/>
      <c r="BI16" s="3166"/>
      <c r="BJ16" s="3166"/>
      <c r="BK16" s="3166"/>
      <c r="BL16" s="3166"/>
      <c r="BM16" s="3166"/>
      <c r="BN16" s="3158"/>
      <c r="BO16" s="3158"/>
      <c r="BP16" s="3159"/>
      <c r="BQ16" s="2995"/>
      <c r="BR16" s="2995"/>
      <c r="BS16" s="2995"/>
      <c r="BT16" s="3132"/>
    </row>
    <row r="17" spans="2:72" ht="16.149999999999999" customHeight="1" thickBot="1">
      <c r="B17" s="3168"/>
      <c r="C17" s="2963"/>
      <c r="D17" s="2964"/>
      <c r="E17" s="2964"/>
      <c r="F17" s="2964"/>
      <c r="G17" s="2965"/>
      <c r="H17" s="2972" t="s">
        <v>71</v>
      </c>
      <c r="I17" s="2973"/>
      <c r="J17" s="2973"/>
      <c r="K17" s="2974"/>
      <c r="L17" s="2998"/>
      <c r="M17" s="2999"/>
      <c r="N17" s="2999"/>
      <c r="O17" s="3047" t="s">
        <v>74</v>
      </c>
      <c r="P17" s="3024"/>
      <c r="Q17" s="3024"/>
      <c r="R17" s="3024" t="s">
        <v>74</v>
      </c>
      <c r="S17" s="3024"/>
      <c r="T17" s="3025"/>
      <c r="U17" s="2978"/>
      <c r="V17" s="2978"/>
      <c r="W17" s="2978"/>
      <c r="X17" s="3048" t="s">
        <v>74</v>
      </c>
      <c r="Y17" s="2973"/>
      <c r="Z17" s="2974"/>
      <c r="AA17" s="2986" t="s">
        <v>72</v>
      </c>
      <c r="AB17" s="2987"/>
      <c r="AC17" s="2987"/>
      <c r="AD17" s="3030"/>
      <c r="AE17" s="3030"/>
      <c r="AF17" s="3030"/>
      <c r="AG17" s="3030"/>
      <c r="AH17" s="3031"/>
      <c r="AI17" s="3032"/>
      <c r="AJ17" s="3002"/>
      <c r="AK17" s="3002"/>
      <c r="AL17" s="3003"/>
      <c r="AM17" s="3032"/>
      <c r="AN17" s="3002"/>
      <c r="AO17" s="3002"/>
      <c r="AP17" s="3002"/>
      <c r="AQ17" s="3002"/>
      <c r="AR17" s="3002"/>
      <c r="AS17" s="3002"/>
      <c r="AT17" s="3002"/>
      <c r="AU17" s="3033" t="s">
        <v>73</v>
      </c>
      <c r="AV17" s="3034"/>
      <c r="AW17" s="3035"/>
      <c r="AX17" s="3002"/>
      <c r="AY17" s="3002"/>
      <c r="AZ17" s="3002"/>
      <c r="BA17" s="3003"/>
      <c r="BB17" s="3034" t="s">
        <v>71</v>
      </c>
      <c r="BC17" s="3034"/>
      <c r="BD17" s="3034"/>
      <c r="BE17" s="3034"/>
      <c r="BF17" s="3034"/>
      <c r="BG17" s="3034"/>
      <c r="BH17" s="3161"/>
      <c r="BI17" s="3143"/>
      <c r="BJ17" s="3143"/>
      <c r="BK17" s="3143"/>
      <c r="BL17" s="3143"/>
      <c r="BM17" s="3143"/>
      <c r="BN17" s="3143" t="s">
        <v>71</v>
      </c>
      <c r="BO17" s="3143"/>
      <c r="BP17" s="3144"/>
      <c r="BQ17" s="3030"/>
      <c r="BR17" s="3030"/>
      <c r="BS17" s="3030"/>
      <c r="BT17" s="3133"/>
    </row>
    <row r="18" spans="2:72" ht="16.149999999999999" customHeight="1">
      <c r="B18" s="3168"/>
      <c r="C18" s="2729" t="s">
        <v>81</v>
      </c>
      <c r="D18" s="2730"/>
      <c r="E18" s="2730"/>
      <c r="F18" s="2730"/>
      <c r="G18" s="2989"/>
      <c r="H18" s="2966"/>
      <c r="I18" s="2967"/>
      <c r="J18" s="2967"/>
      <c r="K18" s="2968"/>
      <c r="L18" s="2996"/>
      <c r="M18" s="2997"/>
      <c r="N18" s="2997"/>
      <c r="O18" s="3040"/>
      <c r="P18" s="2991"/>
      <c r="Q18" s="2991"/>
      <c r="R18" s="2991"/>
      <c r="S18" s="2991"/>
      <c r="T18" s="2992"/>
      <c r="U18" s="2967"/>
      <c r="V18" s="2967"/>
      <c r="W18" s="2967"/>
      <c r="X18" s="2979"/>
      <c r="Y18" s="2967"/>
      <c r="Z18" s="2968"/>
      <c r="AA18" s="2975" t="s">
        <v>70</v>
      </c>
      <c r="AB18" s="2976"/>
      <c r="AC18" s="2976"/>
      <c r="AD18" s="2977"/>
      <c r="AE18" s="2977"/>
      <c r="AF18" s="2977"/>
      <c r="AG18" s="2977"/>
      <c r="AH18" s="3017"/>
      <c r="AI18" s="3018"/>
      <c r="AJ18" s="3019"/>
      <c r="AK18" s="3019"/>
      <c r="AL18" s="3020"/>
      <c r="AM18" s="3018"/>
      <c r="AN18" s="3019"/>
      <c r="AO18" s="3019"/>
      <c r="AP18" s="3019"/>
      <c r="AQ18" s="3019"/>
      <c r="AR18" s="3019"/>
      <c r="AS18" s="3019"/>
      <c r="AT18" s="3019"/>
      <c r="AU18" s="3036" t="s">
        <v>73</v>
      </c>
      <c r="AV18" s="3037"/>
      <c r="AW18" s="3038"/>
      <c r="AX18" s="3019"/>
      <c r="AY18" s="3019"/>
      <c r="AZ18" s="3019"/>
      <c r="BA18" s="3020"/>
      <c r="BB18" s="3037" t="s">
        <v>71</v>
      </c>
      <c r="BC18" s="3037"/>
      <c r="BD18" s="3037"/>
      <c r="BE18" s="3037"/>
      <c r="BF18" s="3037"/>
      <c r="BG18" s="3037"/>
      <c r="BH18" s="3141" t="s">
        <v>71</v>
      </c>
      <c r="BI18" s="3142"/>
      <c r="BJ18" s="3142"/>
      <c r="BK18" s="3142"/>
      <c r="BL18" s="3142"/>
      <c r="BM18" s="3142"/>
      <c r="BN18" s="3021"/>
      <c r="BO18" s="3021"/>
      <c r="BP18" s="3022"/>
      <c r="BQ18" s="2977"/>
      <c r="BR18" s="2977"/>
      <c r="BS18" s="2977"/>
      <c r="BT18" s="3004"/>
    </row>
    <row r="19" spans="2:72" ht="16.149999999999999" customHeight="1" thickBot="1">
      <c r="B19" s="3168"/>
      <c r="C19" s="2775"/>
      <c r="D19" s="2776"/>
      <c r="E19" s="2776"/>
      <c r="F19" s="2776"/>
      <c r="G19" s="2990"/>
      <c r="H19" s="2972" t="s">
        <v>71</v>
      </c>
      <c r="I19" s="2973"/>
      <c r="J19" s="2973"/>
      <c r="K19" s="2974"/>
      <c r="L19" s="2998"/>
      <c r="M19" s="2999"/>
      <c r="N19" s="2999"/>
      <c r="O19" s="3047" t="s">
        <v>74</v>
      </c>
      <c r="P19" s="3024"/>
      <c r="Q19" s="3024"/>
      <c r="R19" s="3024" t="s">
        <v>74</v>
      </c>
      <c r="S19" s="3024"/>
      <c r="T19" s="3025"/>
      <c r="U19" s="2978"/>
      <c r="V19" s="2978"/>
      <c r="W19" s="2978"/>
      <c r="X19" s="3048" t="s">
        <v>74</v>
      </c>
      <c r="Y19" s="2973"/>
      <c r="Z19" s="2974"/>
      <c r="AA19" s="2986" t="s">
        <v>72</v>
      </c>
      <c r="AB19" s="2987"/>
      <c r="AC19" s="2987"/>
      <c r="AD19" s="2988"/>
      <c r="AE19" s="2988"/>
      <c r="AF19" s="2988"/>
      <c r="AG19" s="2988"/>
      <c r="AH19" s="3023"/>
      <c r="AI19" s="3006"/>
      <c r="AJ19" s="3007"/>
      <c r="AK19" s="3007"/>
      <c r="AL19" s="3011"/>
      <c r="AM19" s="3006"/>
      <c r="AN19" s="3007"/>
      <c r="AO19" s="3007"/>
      <c r="AP19" s="3007"/>
      <c r="AQ19" s="3007"/>
      <c r="AR19" s="3007"/>
      <c r="AS19" s="3007"/>
      <c r="AT19" s="3007"/>
      <c r="AU19" s="3008" t="s">
        <v>73</v>
      </c>
      <c r="AV19" s="3009"/>
      <c r="AW19" s="3010"/>
      <c r="AX19" s="3007"/>
      <c r="AY19" s="3007"/>
      <c r="AZ19" s="3007"/>
      <c r="BA19" s="3011"/>
      <c r="BB19" s="3009" t="s">
        <v>71</v>
      </c>
      <c r="BC19" s="3009"/>
      <c r="BD19" s="3009"/>
      <c r="BE19" s="3009"/>
      <c r="BF19" s="3009"/>
      <c r="BG19" s="3009"/>
      <c r="BH19" s="3145" t="s">
        <v>71</v>
      </c>
      <c r="BI19" s="3012"/>
      <c r="BJ19" s="3012"/>
      <c r="BK19" s="3012"/>
      <c r="BL19" s="3012"/>
      <c r="BM19" s="3012"/>
      <c r="BN19" s="3012" t="s">
        <v>71</v>
      </c>
      <c r="BO19" s="3012"/>
      <c r="BP19" s="3013"/>
      <c r="BQ19" s="2988"/>
      <c r="BR19" s="2988"/>
      <c r="BS19" s="2988"/>
      <c r="BT19" s="3005"/>
    </row>
    <row r="20" spans="2:72" ht="16.149999999999999" customHeight="1">
      <c r="B20" s="3168"/>
      <c r="C20" s="2729" t="s">
        <v>82</v>
      </c>
      <c r="D20" s="2730"/>
      <c r="E20" s="2730"/>
      <c r="F20" s="2730"/>
      <c r="G20" s="2989"/>
      <c r="H20" s="2966"/>
      <c r="I20" s="2967"/>
      <c r="J20" s="2967"/>
      <c r="K20" s="2968"/>
      <c r="L20" s="2969"/>
      <c r="M20" s="2969"/>
      <c r="N20" s="2969"/>
      <c r="O20" s="2970"/>
      <c r="P20" s="2971"/>
      <c r="Q20" s="2971"/>
      <c r="R20" s="2971"/>
      <c r="S20" s="2971"/>
      <c r="T20" s="2982"/>
      <c r="U20" s="2983"/>
      <c r="V20" s="2983"/>
      <c r="W20" s="2983"/>
      <c r="X20" s="2984"/>
      <c r="Y20" s="2983"/>
      <c r="Z20" s="2985"/>
      <c r="AA20" s="2975" t="s">
        <v>70</v>
      </c>
      <c r="AB20" s="2976"/>
      <c r="AC20" s="2976"/>
      <c r="AD20" s="2977"/>
      <c r="AE20" s="2977"/>
      <c r="AF20" s="2977"/>
      <c r="AG20" s="2977"/>
      <c r="AH20" s="3017"/>
      <c r="AI20" s="3018"/>
      <c r="AJ20" s="3019"/>
      <c r="AK20" s="3019"/>
      <c r="AL20" s="3020"/>
      <c r="AM20" s="3018"/>
      <c r="AN20" s="3019"/>
      <c r="AO20" s="3019"/>
      <c r="AP20" s="3019"/>
      <c r="AQ20" s="3019"/>
      <c r="AR20" s="3019"/>
      <c r="AS20" s="3019"/>
      <c r="AT20" s="3019"/>
      <c r="AU20" s="3036" t="s">
        <v>73</v>
      </c>
      <c r="AV20" s="3037"/>
      <c r="AW20" s="3038"/>
      <c r="AX20" s="3019"/>
      <c r="AY20" s="3019"/>
      <c r="AZ20" s="3019"/>
      <c r="BA20" s="3020"/>
      <c r="BB20" s="3037" t="s">
        <v>71</v>
      </c>
      <c r="BC20" s="3037"/>
      <c r="BD20" s="3037"/>
      <c r="BE20" s="3037"/>
      <c r="BF20" s="3037"/>
      <c r="BG20" s="3037"/>
      <c r="BH20" s="3141"/>
      <c r="BI20" s="3142"/>
      <c r="BJ20" s="3142"/>
      <c r="BK20" s="3142"/>
      <c r="BL20" s="3142"/>
      <c r="BM20" s="3142"/>
      <c r="BN20" s="3021"/>
      <c r="BO20" s="3021"/>
      <c r="BP20" s="3022"/>
      <c r="BQ20" s="2977"/>
      <c r="BR20" s="2977"/>
      <c r="BS20" s="2977"/>
      <c r="BT20" s="3004"/>
    </row>
    <row r="21" spans="2:72" ht="16.149999999999999" customHeight="1" thickBot="1">
      <c r="B21" s="3168"/>
      <c r="C21" s="2775"/>
      <c r="D21" s="2776"/>
      <c r="E21" s="2776"/>
      <c r="F21" s="2776"/>
      <c r="G21" s="2990"/>
      <c r="H21" s="2972" t="s">
        <v>71</v>
      </c>
      <c r="I21" s="2973"/>
      <c r="J21" s="2973"/>
      <c r="K21" s="2974"/>
      <c r="L21" s="2969"/>
      <c r="M21" s="2969"/>
      <c r="N21" s="2969"/>
      <c r="O21" s="2970"/>
      <c r="P21" s="2971"/>
      <c r="Q21" s="2971"/>
      <c r="R21" s="2971"/>
      <c r="S21" s="2971"/>
      <c r="T21" s="2982"/>
      <c r="U21" s="2983"/>
      <c r="V21" s="2983"/>
      <c r="W21" s="2983"/>
      <c r="X21" s="2984"/>
      <c r="Y21" s="2983"/>
      <c r="Z21" s="2985"/>
      <c r="AA21" s="2986" t="s">
        <v>72</v>
      </c>
      <c r="AB21" s="2987"/>
      <c r="AC21" s="2987"/>
      <c r="AD21" s="2988"/>
      <c r="AE21" s="2988"/>
      <c r="AF21" s="2988"/>
      <c r="AG21" s="2988"/>
      <c r="AH21" s="3023"/>
      <c r="AI21" s="3006"/>
      <c r="AJ21" s="3007"/>
      <c r="AK21" s="3007"/>
      <c r="AL21" s="3011"/>
      <c r="AM21" s="3006"/>
      <c r="AN21" s="3007"/>
      <c r="AO21" s="3007"/>
      <c r="AP21" s="3007"/>
      <c r="AQ21" s="3007"/>
      <c r="AR21" s="3007"/>
      <c r="AS21" s="3007"/>
      <c r="AT21" s="3007"/>
      <c r="AU21" s="3008" t="s">
        <v>73</v>
      </c>
      <c r="AV21" s="3009"/>
      <c r="AW21" s="3010"/>
      <c r="AX21" s="3007"/>
      <c r="AY21" s="3007"/>
      <c r="AZ21" s="3007"/>
      <c r="BA21" s="3011"/>
      <c r="BB21" s="3009" t="s">
        <v>71</v>
      </c>
      <c r="BC21" s="3009"/>
      <c r="BD21" s="3009"/>
      <c r="BE21" s="3009"/>
      <c r="BF21" s="3009"/>
      <c r="BG21" s="3009"/>
      <c r="BH21" s="3145"/>
      <c r="BI21" s="3012"/>
      <c r="BJ21" s="3012"/>
      <c r="BK21" s="3012"/>
      <c r="BL21" s="3012"/>
      <c r="BM21" s="3012"/>
      <c r="BN21" s="3012" t="s">
        <v>71</v>
      </c>
      <c r="BO21" s="3012"/>
      <c r="BP21" s="3013"/>
      <c r="BQ21" s="2988"/>
      <c r="BR21" s="2988"/>
      <c r="BS21" s="2988"/>
      <c r="BT21" s="3005"/>
    </row>
    <row r="22" spans="2:72" ht="16.149999999999999" customHeight="1">
      <c r="B22" s="3168"/>
      <c r="C22" s="3057" t="s">
        <v>324</v>
      </c>
      <c r="D22" s="2730"/>
      <c r="E22" s="2730"/>
      <c r="F22" s="2730"/>
      <c r="G22" s="2989"/>
      <c r="H22" s="2966"/>
      <c r="I22" s="2967"/>
      <c r="J22" s="2967"/>
      <c r="K22" s="2968"/>
      <c r="L22" s="2996"/>
      <c r="M22" s="2997"/>
      <c r="N22" s="2997"/>
      <c r="O22" s="3040"/>
      <c r="P22" s="2991"/>
      <c r="Q22" s="2991"/>
      <c r="R22" s="2991"/>
      <c r="S22" s="2991"/>
      <c r="T22" s="2992"/>
      <c r="U22" s="2967"/>
      <c r="V22" s="2967"/>
      <c r="W22" s="2967"/>
      <c r="X22" s="2979"/>
      <c r="Y22" s="2967"/>
      <c r="Z22" s="2968"/>
      <c r="AA22" s="2975" t="s">
        <v>70</v>
      </c>
      <c r="AB22" s="2976"/>
      <c r="AC22" s="2976"/>
      <c r="AD22" s="2977"/>
      <c r="AE22" s="2977"/>
      <c r="AF22" s="2977"/>
      <c r="AG22" s="2977"/>
      <c r="AH22" s="3017"/>
      <c r="AI22" s="3018"/>
      <c r="AJ22" s="3019"/>
      <c r="AK22" s="3019"/>
      <c r="AL22" s="3020"/>
      <c r="AM22" s="3018"/>
      <c r="AN22" s="3019"/>
      <c r="AO22" s="3019"/>
      <c r="AP22" s="3019"/>
      <c r="AQ22" s="3019"/>
      <c r="AR22" s="3019"/>
      <c r="AS22" s="3019"/>
      <c r="AT22" s="3019"/>
      <c r="AU22" s="3036" t="s">
        <v>73</v>
      </c>
      <c r="AV22" s="3037"/>
      <c r="AW22" s="3038"/>
      <c r="AX22" s="3019"/>
      <c r="AY22" s="3019"/>
      <c r="AZ22" s="3019"/>
      <c r="BA22" s="3020"/>
      <c r="BB22" s="3037" t="s">
        <v>320</v>
      </c>
      <c r="BC22" s="3037"/>
      <c r="BD22" s="3037"/>
      <c r="BE22" s="3037"/>
      <c r="BF22" s="3037"/>
      <c r="BG22" s="3037"/>
      <c r="BH22" s="3141"/>
      <c r="BI22" s="3142"/>
      <c r="BJ22" s="3142"/>
      <c r="BK22" s="3142"/>
      <c r="BL22" s="3142"/>
      <c r="BM22" s="3142"/>
      <c r="BN22" s="3021"/>
      <c r="BO22" s="3021"/>
      <c r="BP22" s="3022"/>
      <c r="BQ22" s="2977"/>
      <c r="BR22" s="2977"/>
      <c r="BS22" s="2977"/>
      <c r="BT22" s="3004"/>
    </row>
    <row r="23" spans="2:72" ht="16.149999999999999" customHeight="1" thickBot="1">
      <c r="B23" s="3168"/>
      <c r="C23" s="2775"/>
      <c r="D23" s="2776"/>
      <c r="E23" s="2776"/>
      <c r="F23" s="2776"/>
      <c r="G23" s="2990"/>
      <c r="H23" s="2972" t="s">
        <v>320</v>
      </c>
      <c r="I23" s="2973"/>
      <c r="J23" s="2973"/>
      <c r="K23" s="2974"/>
      <c r="L23" s="2998"/>
      <c r="M23" s="2999"/>
      <c r="N23" s="2999"/>
      <c r="O23" s="3041"/>
      <c r="P23" s="2993"/>
      <c r="Q23" s="2993"/>
      <c r="R23" s="2993"/>
      <c r="S23" s="2993"/>
      <c r="T23" s="2994"/>
      <c r="U23" s="2978"/>
      <c r="V23" s="2978"/>
      <c r="W23" s="2978"/>
      <c r="X23" s="2980"/>
      <c r="Y23" s="2978"/>
      <c r="Z23" s="2981"/>
      <c r="AA23" s="2986" t="s">
        <v>72</v>
      </c>
      <c r="AB23" s="2987"/>
      <c r="AC23" s="2987"/>
      <c r="AD23" s="2988"/>
      <c r="AE23" s="2988"/>
      <c r="AF23" s="2988"/>
      <c r="AG23" s="2988"/>
      <c r="AH23" s="3023"/>
      <c r="AI23" s="3006"/>
      <c r="AJ23" s="3007"/>
      <c r="AK23" s="3007"/>
      <c r="AL23" s="3011"/>
      <c r="AM23" s="3006"/>
      <c r="AN23" s="3007"/>
      <c r="AO23" s="3007"/>
      <c r="AP23" s="3007"/>
      <c r="AQ23" s="3007"/>
      <c r="AR23" s="3007"/>
      <c r="AS23" s="3007"/>
      <c r="AT23" s="3007"/>
      <c r="AU23" s="3008" t="s">
        <v>73</v>
      </c>
      <c r="AV23" s="3009"/>
      <c r="AW23" s="3010"/>
      <c r="AX23" s="3007"/>
      <c r="AY23" s="3007"/>
      <c r="AZ23" s="3007"/>
      <c r="BA23" s="3011"/>
      <c r="BB23" s="3009" t="s">
        <v>320</v>
      </c>
      <c r="BC23" s="3009"/>
      <c r="BD23" s="3009"/>
      <c r="BE23" s="3009"/>
      <c r="BF23" s="3009"/>
      <c r="BG23" s="3009"/>
      <c r="BH23" s="3145"/>
      <c r="BI23" s="3012"/>
      <c r="BJ23" s="3012"/>
      <c r="BK23" s="3012"/>
      <c r="BL23" s="3012"/>
      <c r="BM23" s="3012"/>
      <c r="BN23" s="3012" t="s">
        <v>320</v>
      </c>
      <c r="BO23" s="3012"/>
      <c r="BP23" s="3013"/>
      <c r="BQ23" s="2988"/>
      <c r="BR23" s="2988"/>
      <c r="BS23" s="2988"/>
      <c r="BT23" s="3005"/>
    </row>
    <row r="24" spans="2:72" ht="16.149999999999999" customHeight="1">
      <c r="B24" s="3168"/>
      <c r="C24" s="2960" t="s">
        <v>325</v>
      </c>
      <c r="D24" s="3042"/>
      <c r="E24" s="3042"/>
      <c r="F24" s="3042"/>
      <c r="G24" s="3043"/>
      <c r="H24" s="2966"/>
      <c r="I24" s="2967"/>
      <c r="J24" s="2967"/>
      <c r="K24" s="2968"/>
      <c r="L24" s="2996"/>
      <c r="M24" s="2997"/>
      <c r="N24" s="2997"/>
      <c r="O24" s="3040"/>
      <c r="P24" s="2991"/>
      <c r="Q24" s="2991"/>
      <c r="R24" s="2991"/>
      <c r="S24" s="2991"/>
      <c r="T24" s="2992"/>
      <c r="U24" s="2967"/>
      <c r="V24" s="2967"/>
      <c r="W24" s="2967"/>
      <c r="X24" s="2979"/>
      <c r="Y24" s="2967"/>
      <c r="Z24" s="2968"/>
      <c r="AA24" s="2975" t="s">
        <v>70</v>
      </c>
      <c r="AB24" s="2976"/>
      <c r="AC24" s="2976"/>
      <c r="AD24" s="2977"/>
      <c r="AE24" s="2977"/>
      <c r="AF24" s="2977"/>
      <c r="AG24" s="2977"/>
      <c r="AH24" s="3017"/>
      <c r="AI24" s="3018"/>
      <c r="AJ24" s="3019"/>
      <c r="AK24" s="3019"/>
      <c r="AL24" s="3020"/>
      <c r="AM24" s="3018"/>
      <c r="AN24" s="3019"/>
      <c r="AO24" s="3019"/>
      <c r="AP24" s="3019"/>
      <c r="AQ24" s="3019"/>
      <c r="AR24" s="3019"/>
      <c r="AS24" s="3019"/>
      <c r="AT24" s="3019"/>
      <c r="AU24" s="3036" t="s">
        <v>73</v>
      </c>
      <c r="AV24" s="3037"/>
      <c r="AW24" s="3038"/>
      <c r="AX24" s="3019"/>
      <c r="AY24" s="3019"/>
      <c r="AZ24" s="3019"/>
      <c r="BA24" s="3020"/>
      <c r="BB24" s="3037" t="s">
        <v>71</v>
      </c>
      <c r="BC24" s="3037"/>
      <c r="BD24" s="3037"/>
      <c r="BE24" s="3037"/>
      <c r="BF24" s="3037"/>
      <c r="BG24" s="3037"/>
      <c r="BH24" s="3141"/>
      <c r="BI24" s="3142"/>
      <c r="BJ24" s="3142"/>
      <c r="BK24" s="3142"/>
      <c r="BL24" s="3142"/>
      <c r="BM24" s="3142"/>
      <c r="BN24" s="3021"/>
      <c r="BO24" s="3021"/>
      <c r="BP24" s="3022"/>
      <c r="BQ24" s="2977"/>
      <c r="BR24" s="2977"/>
      <c r="BS24" s="2977"/>
      <c r="BT24" s="3004"/>
    </row>
    <row r="25" spans="2:72" ht="16.149999999999999" customHeight="1" thickBot="1">
      <c r="B25" s="3168"/>
      <c r="C25" s="3044"/>
      <c r="D25" s="3045"/>
      <c r="E25" s="3045"/>
      <c r="F25" s="3045"/>
      <c r="G25" s="3046"/>
      <c r="H25" s="2972" t="s">
        <v>71</v>
      </c>
      <c r="I25" s="2973"/>
      <c r="J25" s="2973"/>
      <c r="K25" s="2974"/>
      <c r="L25" s="2998"/>
      <c r="M25" s="2999"/>
      <c r="N25" s="2999"/>
      <c r="O25" s="3041"/>
      <c r="P25" s="2993"/>
      <c r="Q25" s="2993"/>
      <c r="R25" s="2993"/>
      <c r="S25" s="2993"/>
      <c r="T25" s="2994"/>
      <c r="U25" s="2978"/>
      <c r="V25" s="2978"/>
      <c r="W25" s="2978"/>
      <c r="X25" s="2980"/>
      <c r="Y25" s="2978"/>
      <c r="Z25" s="2981"/>
      <c r="AA25" s="2986" t="s">
        <v>72</v>
      </c>
      <c r="AB25" s="2987"/>
      <c r="AC25" s="2987"/>
      <c r="AD25" s="2988"/>
      <c r="AE25" s="2988"/>
      <c r="AF25" s="2988"/>
      <c r="AG25" s="2988"/>
      <c r="AH25" s="3023"/>
      <c r="AI25" s="3006"/>
      <c r="AJ25" s="3007"/>
      <c r="AK25" s="3007"/>
      <c r="AL25" s="3011"/>
      <c r="AM25" s="3006"/>
      <c r="AN25" s="3007"/>
      <c r="AO25" s="3007"/>
      <c r="AP25" s="3007"/>
      <c r="AQ25" s="3007"/>
      <c r="AR25" s="3007"/>
      <c r="AS25" s="3007"/>
      <c r="AT25" s="3007"/>
      <c r="AU25" s="3008" t="s">
        <v>73</v>
      </c>
      <c r="AV25" s="3009"/>
      <c r="AW25" s="3010"/>
      <c r="AX25" s="3007"/>
      <c r="AY25" s="3007"/>
      <c r="AZ25" s="3007"/>
      <c r="BA25" s="3011"/>
      <c r="BB25" s="3009" t="s">
        <v>71</v>
      </c>
      <c r="BC25" s="3009"/>
      <c r="BD25" s="3009"/>
      <c r="BE25" s="3009"/>
      <c r="BF25" s="3009"/>
      <c r="BG25" s="3009"/>
      <c r="BH25" s="3145"/>
      <c r="BI25" s="3012"/>
      <c r="BJ25" s="3012"/>
      <c r="BK25" s="3012"/>
      <c r="BL25" s="3012"/>
      <c r="BM25" s="3012"/>
      <c r="BN25" s="3012" t="s">
        <v>71</v>
      </c>
      <c r="BO25" s="3012"/>
      <c r="BP25" s="3013"/>
      <c r="BQ25" s="2988"/>
      <c r="BR25" s="2988"/>
      <c r="BS25" s="2988"/>
      <c r="BT25" s="3005"/>
    </row>
    <row r="26" spans="2:72" ht="16.149999999999999" customHeight="1">
      <c r="B26" s="3168"/>
      <c r="C26" s="2729" t="s">
        <v>322</v>
      </c>
      <c r="D26" s="2730"/>
      <c r="E26" s="2730"/>
      <c r="F26" s="2730"/>
      <c r="G26" s="2989"/>
      <c r="H26" s="2966"/>
      <c r="I26" s="2967"/>
      <c r="J26" s="2967"/>
      <c r="K26" s="2968"/>
      <c r="L26" s="2996"/>
      <c r="M26" s="2997"/>
      <c r="N26" s="2997"/>
      <c r="O26" s="3040"/>
      <c r="P26" s="2991"/>
      <c r="Q26" s="2991"/>
      <c r="R26" s="2991"/>
      <c r="S26" s="2991"/>
      <c r="T26" s="2992"/>
      <c r="U26" s="2967"/>
      <c r="V26" s="2967"/>
      <c r="W26" s="2967"/>
      <c r="X26" s="2979"/>
      <c r="Y26" s="2967"/>
      <c r="Z26" s="2968"/>
      <c r="AA26" s="2975" t="s">
        <v>70</v>
      </c>
      <c r="AB26" s="2976"/>
      <c r="AC26" s="2976"/>
      <c r="AD26" s="2995"/>
      <c r="AE26" s="2995"/>
      <c r="AF26" s="2995"/>
      <c r="AG26" s="2995"/>
      <c r="AH26" s="3039"/>
      <c r="AI26" s="3000"/>
      <c r="AJ26" s="3001"/>
      <c r="AK26" s="3001"/>
      <c r="AL26" s="3029"/>
      <c r="AM26" s="3000"/>
      <c r="AN26" s="3001"/>
      <c r="AO26" s="3001"/>
      <c r="AP26" s="3001"/>
      <c r="AQ26" s="3001"/>
      <c r="AR26" s="3001"/>
      <c r="AS26" s="3001"/>
      <c r="AT26" s="3001"/>
      <c r="AU26" s="3026" t="s">
        <v>73</v>
      </c>
      <c r="AV26" s="3027"/>
      <c r="AW26" s="3028"/>
      <c r="AX26" s="3001"/>
      <c r="AY26" s="3001"/>
      <c r="AZ26" s="3001"/>
      <c r="BA26" s="3029"/>
      <c r="BB26" s="3027" t="s">
        <v>71</v>
      </c>
      <c r="BC26" s="3027"/>
      <c r="BD26" s="3027"/>
      <c r="BE26" s="3027"/>
      <c r="BF26" s="3027"/>
      <c r="BG26" s="3027"/>
      <c r="BH26" s="3165"/>
      <c r="BI26" s="3166"/>
      <c r="BJ26" s="3166"/>
      <c r="BK26" s="3166"/>
      <c r="BL26" s="3166"/>
      <c r="BM26" s="3166"/>
      <c r="BN26" s="3158"/>
      <c r="BO26" s="3158"/>
      <c r="BP26" s="3159"/>
      <c r="BQ26" s="2995"/>
      <c r="BR26" s="2995"/>
      <c r="BS26" s="2995"/>
      <c r="BT26" s="3132"/>
    </row>
    <row r="27" spans="2:72" ht="16.149999999999999" customHeight="1" thickBot="1">
      <c r="B27" s="3168"/>
      <c r="C27" s="2775"/>
      <c r="D27" s="2776"/>
      <c r="E27" s="2776"/>
      <c r="F27" s="2776"/>
      <c r="G27" s="2990"/>
      <c r="H27" s="2972" t="s">
        <v>71</v>
      </c>
      <c r="I27" s="2973"/>
      <c r="J27" s="2973"/>
      <c r="K27" s="2974"/>
      <c r="L27" s="2998"/>
      <c r="M27" s="2999"/>
      <c r="N27" s="2999"/>
      <c r="O27" s="3041"/>
      <c r="P27" s="2993"/>
      <c r="Q27" s="2993"/>
      <c r="R27" s="2993"/>
      <c r="S27" s="2993"/>
      <c r="T27" s="2994"/>
      <c r="U27" s="2978"/>
      <c r="V27" s="2978"/>
      <c r="W27" s="2978"/>
      <c r="X27" s="2980"/>
      <c r="Y27" s="2978"/>
      <c r="Z27" s="2981"/>
      <c r="AA27" s="2986" t="s">
        <v>72</v>
      </c>
      <c r="AB27" s="2987"/>
      <c r="AC27" s="2987"/>
      <c r="AD27" s="3030"/>
      <c r="AE27" s="3030"/>
      <c r="AF27" s="3030"/>
      <c r="AG27" s="3030"/>
      <c r="AH27" s="3031"/>
      <c r="AI27" s="3032"/>
      <c r="AJ27" s="3002"/>
      <c r="AK27" s="3002"/>
      <c r="AL27" s="3003"/>
      <c r="AM27" s="3032"/>
      <c r="AN27" s="3002"/>
      <c r="AO27" s="3002"/>
      <c r="AP27" s="3002"/>
      <c r="AQ27" s="3002"/>
      <c r="AR27" s="3002"/>
      <c r="AS27" s="3002"/>
      <c r="AT27" s="3002"/>
      <c r="AU27" s="3033" t="s">
        <v>73</v>
      </c>
      <c r="AV27" s="3034"/>
      <c r="AW27" s="3035"/>
      <c r="AX27" s="3002"/>
      <c r="AY27" s="3002"/>
      <c r="AZ27" s="3002"/>
      <c r="BA27" s="3003"/>
      <c r="BB27" s="3034" t="s">
        <v>71</v>
      </c>
      <c r="BC27" s="3034"/>
      <c r="BD27" s="3034"/>
      <c r="BE27" s="3034"/>
      <c r="BF27" s="3034"/>
      <c r="BG27" s="3034"/>
      <c r="BH27" s="3161"/>
      <c r="BI27" s="3143"/>
      <c r="BJ27" s="3143"/>
      <c r="BK27" s="3143"/>
      <c r="BL27" s="3143"/>
      <c r="BM27" s="3143"/>
      <c r="BN27" s="3143" t="s">
        <v>71</v>
      </c>
      <c r="BO27" s="3143"/>
      <c r="BP27" s="3144"/>
      <c r="BQ27" s="3030"/>
      <c r="BR27" s="3030"/>
      <c r="BS27" s="3030"/>
      <c r="BT27" s="3133"/>
    </row>
    <row r="28" spans="2:72" ht="16.149999999999999" customHeight="1">
      <c r="B28" s="3168"/>
      <c r="C28" s="2729" t="s">
        <v>83</v>
      </c>
      <c r="D28" s="2730"/>
      <c r="E28" s="2730"/>
      <c r="F28" s="2730"/>
      <c r="G28" s="2989"/>
      <c r="H28" s="2966"/>
      <c r="I28" s="2967"/>
      <c r="J28" s="2967"/>
      <c r="K28" s="2968"/>
      <c r="L28" s="2969"/>
      <c r="M28" s="2969"/>
      <c r="N28" s="2969"/>
      <c r="O28" s="2970"/>
      <c r="P28" s="2971"/>
      <c r="Q28" s="2971"/>
      <c r="R28" s="2971"/>
      <c r="S28" s="2971"/>
      <c r="T28" s="2982"/>
      <c r="U28" s="2983"/>
      <c r="V28" s="2983"/>
      <c r="W28" s="2983"/>
      <c r="X28" s="2984"/>
      <c r="Y28" s="2983"/>
      <c r="Z28" s="2985"/>
      <c r="AA28" s="2975" t="s">
        <v>70</v>
      </c>
      <c r="AB28" s="2976"/>
      <c r="AC28" s="2976"/>
      <c r="AD28" s="2977"/>
      <c r="AE28" s="2977"/>
      <c r="AF28" s="2977"/>
      <c r="AG28" s="2977"/>
      <c r="AH28" s="3017"/>
      <c r="AI28" s="3018"/>
      <c r="AJ28" s="3019"/>
      <c r="AK28" s="3019"/>
      <c r="AL28" s="3020"/>
      <c r="AM28" s="3018"/>
      <c r="AN28" s="3019"/>
      <c r="AO28" s="3019"/>
      <c r="AP28" s="3019"/>
      <c r="AQ28" s="3019"/>
      <c r="AR28" s="3019"/>
      <c r="AS28" s="3019"/>
      <c r="AT28" s="3019"/>
      <c r="AU28" s="3036" t="s">
        <v>73</v>
      </c>
      <c r="AV28" s="3037"/>
      <c r="AW28" s="3038"/>
      <c r="AX28" s="3019"/>
      <c r="AY28" s="3019"/>
      <c r="AZ28" s="3019"/>
      <c r="BA28" s="3020"/>
      <c r="BB28" s="3037" t="s">
        <v>71</v>
      </c>
      <c r="BC28" s="3037"/>
      <c r="BD28" s="3037"/>
      <c r="BE28" s="3037"/>
      <c r="BF28" s="3037"/>
      <c r="BG28" s="3037"/>
      <c r="BH28" s="3141"/>
      <c r="BI28" s="3142"/>
      <c r="BJ28" s="3142"/>
      <c r="BK28" s="3142"/>
      <c r="BL28" s="3142"/>
      <c r="BM28" s="3142"/>
      <c r="BN28" s="3021"/>
      <c r="BO28" s="3021"/>
      <c r="BP28" s="3022"/>
      <c r="BQ28" s="2977"/>
      <c r="BR28" s="2977"/>
      <c r="BS28" s="2977"/>
      <c r="BT28" s="3004"/>
    </row>
    <row r="29" spans="2:72" ht="16.149999999999999" customHeight="1" thickBot="1">
      <c r="B29" s="3168"/>
      <c r="C29" s="2775"/>
      <c r="D29" s="2776"/>
      <c r="E29" s="2776"/>
      <c r="F29" s="2776"/>
      <c r="G29" s="2990"/>
      <c r="H29" s="2972" t="s">
        <v>71</v>
      </c>
      <c r="I29" s="2973"/>
      <c r="J29" s="2973"/>
      <c r="K29" s="2974"/>
      <c r="L29" s="2969"/>
      <c r="M29" s="2969"/>
      <c r="N29" s="2969"/>
      <c r="O29" s="2970"/>
      <c r="P29" s="2971"/>
      <c r="Q29" s="2971"/>
      <c r="R29" s="2971"/>
      <c r="S29" s="2971"/>
      <c r="T29" s="2982"/>
      <c r="U29" s="2983"/>
      <c r="V29" s="2983"/>
      <c r="W29" s="2983"/>
      <c r="X29" s="3014"/>
      <c r="Y29" s="3015"/>
      <c r="Z29" s="3016"/>
      <c r="AA29" s="2986" t="s">
        <v>72</v>
      </c>
      <c r="AB29" s="2987"/>
      <c r="AC29" s="2987"/>
      <c r="AD29" s="2988"/>
      <c r="AE29" s="2988"/>
      <c r="AF29" s="2988"/>
      <c r="AG29" s="2988"/>
      <c r="AH29" s="3023"/>
      <c r="AI29" s="3006"/>
      <c r="AJ29" s="3007"/>
      <c r="AK29" s="3007"/>
      <c r="AL29" s="3011"/>
      <c r="AM29" s="3006"/>
      <c r="AN29" s="3007"/>
      <c r="AO29" s="3007"/>
      <c r="AP29" s="3007"/>
      <c r="AQ29" s="3007"/>
      <c r="AR29" s="3007"/>
      <c r="AS29" s="3007"/>
      <c r="AT29" s="3007"/>
      <c r="AU29" s="3008" t="s">
        <v>73</v>
      </c>
      <c r="AV29" s="3009"/>
      <c r="AW29" s="3010"/>
      <c r="AX29" s="3007"/>
      <c r="AY29" s="3007"/>
      <c r="AZ29" s="3007"/>
      <c r="BA29" s="3011"/>
      <c r="BB29" s="3009" t="s">
        <v>71</v>
      </c>
      <c r="BC29" s="3009"/>
      <c r="BD29" s="3009"/>
      <c r="BE29" s="3009"/>
      <c r="BF29" s="3009"/>
      <c r="BG29" s="3009"/>
      <c r="BH29" s="3145"/>
      <c r="BI29" s="3012"/>
      <c r="BJ29" s="3012"/>
      <c r="BK29" s="3012"/>
      <c r="BL29" s="3012"/>
      <c r="BM29" s="3012"/>
      <c r="BN29" s="3012" t="s">
        <v>71</v>
      </c>
      <c r="BO29" s="3012"/>
      <c r="BP29" s="3013"/>
      <c r="BQ29" s="2988"/>
      <c r="BR29" s="2988"/>
      <c r="BS29" s="2988"/>
      <c r="BT29" s="3005"/>
    </row>
    <row r="30" spans="2:72" ht="16.149999999999999" customHeight="1">
      <c r="B30" s="3168"/>
      <c r="C30" s="3057" t="s">
        <v>84</v>
      </c>
      <c r="D30" s="3058"/>
      <c r="E30" s="3058"/>
      <c r="F30" s="3058"/>
      <c r="G30" s="3059"/>
      <c r="H30" s="2966"/>
      <c r="I30" s="2967"/>
      <c r="J30" s="2967"/>
      <c r="K30" s="2968"/>
      <c r="L30" s="2996"/>
      <c r="M30" s="2997"/>
      <c r="N30" s="2997"/>
      <c r="O30" s="3040"/>
      <c r="P30" s="2991"/>
      <c r="Q30" s="2991"/>
      <c r="R30" s="2991"/>
      <c r="S30" s="2991"/>
      <c r="T30" s="2992"/>
      <c r="U30" s="2967"/>
      <c r="V30" s="2967"/>
      <c r="W30" s="2967"/>
      <c r="X30" s="2979"/>
      <c r="Y30" s="2967"/>
      <c r="Z30" s="2968"/>
      <c r="AA30" s="2975" t="s">
        <v>70</v>
      </c>
      <c r="AB30" s="2976"/>
      <c r="AC30" s="2976"/>
      <c r="AD30" s="2995"/>
      <c r="AE30" s="2995"/>
      <c r="AF30" s="2995"/>
      <c r="AG30" s="2995"/>
      <c r="AH30" s="3039"/>
      <c r="AI30" s="3000"/>
      <c r="AJ30" s="3001"/>
      <c r="AK30" s="3001"/>
      <c r="AL30" s="3029"/>
      <c r="AM30" s="3000"/>
      <c r="AN30" s="3001"/>
      <c r="AO30" s="3001"/>
      <c r="AP30" s="3001"/>
      <c r="AQ30" s="3001"/>
      <c r="AR30" s="3001"/>
      <c r="AS30" s="3001"/>
      <c r="AT30" s="3001"/>
      <c r="AU30" s="3026" t="s">
        <v>73</v>
      </c>
      <c r="AV30" s="3027"/>
      <c r="AW30" s="3028"/>
      <c r="AX30" s="3001"/>
      <c r="AY30" s="3001"/>
      <c r="AZ30" s="3001"/>
      <c r="BA30" s="3029"/>
      <c r="BB30" s="3027" t="s">
        <v>71</v>
      </c>
      <c r="BC30" s="3027"/>
      <c r="BD30" s="3027"/>
      <c r="BE30" s="3027"/>
      <c r="BF30" s="3027"/>
      <c r="BG30" s="3027"/>
      <c r="BH30" s="3165"/>
      <c r="BI30" s="3166"/>
      <c r="BJ30" s="3166"/>
      <c r="BK30" s="3166"/>
      <c r="BL30" s="3166"/>
      <c r="BM30" s="3166"/>
      <c r="BN30" s="3158"/>
      <c r="BO30" s="3158"/>
      <c r="BP30" s="3159"/>
      <c r="BQ30" s="2995"/>
      <c r="BR30" s="2995"/>
      <c r="BS30" s="2995"/>
      <c r="BT30" s="3132"/>
    </row>
    <row r="31" spans="2:72" ht="16.149999999999999" customHeight="1" thickBot="1">
      <c r="B31" s="3168"/>
      <c r="C31" s="3060"/>
      <c r="D31" s="3061"/>
      <c r="E31" s="3061"/>
      <c r="F31" s="3061"/>
      <c r="G31" s="3062"/>
      <c r="H31" s="2972" t="s">
        <v>71</v>
      </c>
      <c r="I31" s="2973"/>
      <c r="J31" s="2973"/>
      <c r="K31" s="2974"/>
      <c r="L31" s="2998"/>
      <c r="M31" s="2999"/>
      <c r="N31" s="2999"/>
      <c r="O31" s="3041"/>
      <c r="P31" s="2993"/>
      <c r="Q31" s="2993"/>
      <c r="R31" s="2993"/>
      <c r="S31" s="2993"/>
      <c r="T31" s="2994"/>
      <c r="U31" s="2978"/>
      <c r="V31" s="2978"/>
      <c r="W31" s="2978"/>
      <c r="X31" s="2980"/>
      <c r="Y31" s="2978"/>
      <c r="Z31" s="2981"/>
      <c r="AA31" s="2986" t="s">
        <v>72</v>
      </c>
      <c r="AB31" s="2987"/>
      <c r="AC31" s="2987"/>
      <c r="AD31" s="3030"/>
      <c r="AE31" s="3030"/>
      <c r="AF31" s="3030"/>
      <c r="AG31" s="3030"/>
      <c r="AH31" s="3031"/>
      <c r="AI31" s="3032"/>
      <c r="AJ31" s="3002"/>
      <c r="AK31" s="3002"/>
      <c r="AL31" s="3003"/>
      <c r="AM31" s="3032"/>
      <c r="AN31" s="3002"/>
      <c r="AO31" s="3002"/>
      <c r="AP31" s="3002"/>
      <c r="AQ31" s="3002"/>
      <c r="AR31" s="3002"/>
      <c r="AS31" s="3002"/>
      <c r="AT31" s="3002"/>
      <c r="AU31" s="3033" t="s">
        <v>73</v>
      </c>
      <c r="AV31" s="3034"/>
      <c r="AW31" s="3035"/>
      <c r="AX31" s="3002"/>
      <c r="AY31" s="3002"/>
      <c r="AZ31" s="3002"/>
      <c r="BA31" s="3003"/>
      <c r="BB31" s="3034" t="s">
        <v>71</v>
      </c>
      <c r="BC31" s="3034"/>
      <c r="BD31" s="3034"/>
      <c r="BE31" s="3034"/>
      <c r="BF31" s="3034"/>
      <c r="BG31" s="3034"/>
      <c r="BH31" s="3161"/>
      <c r="BI31" s="3143"/>
      <c r="BJ31" s="3143"/>
      <c r="BK31" s="3143"/>
      <c r="BL31" s="3143"/>
      <c r="BM31" s="3143"/>
      <c r="BN31" s="3143" t="s">
        <v>71</v>
      </c>
      <c r="BO31" s="3143"/>
      <c r="BP31" s="3144"/>
      <c r="BQ31" s="3030"/>
      <c r="BR31" s="3030"/>
      <c r="BS31" s="3030"/>
      <c r="BT31" s="3133"/>
    </row>
    <row r="32" spans="2:72" ht="16.149999999999999" customHeight="1">
      <c r="B32" s="3168"/>
      <c r="C32" s="2960" t="s">
        <v>321</v>
      </c>
      <c r="D32" s="2961"/>
      <c r="E32" s="2961"/>
      <c r="F32" s="2961"/>
      <c r="G32" s="2962"/>
      <c r="H32" s="2966"/>
      <c r="I32" s="2967"/>
      <c r="J32" s="2967"/>
      <c r="K32" s="2968"/>
      <c r="L32" s="2996"/>
      <c r="M32" s="2997"/>
      <c r="N32" s="2997"/>
      <c r="O32" s="3040"/>
      <c r="P32" s="2991"/>
      <c r="Q32" s="2991"/>
      <c r="R32" s="2991"/>
      <c r="S32" s="2991"/>
      <c r="T32" s="2992"/>
      <c r="U32" s="2967"/>
      <c r="V32" s="2967"/>
      <c r="W32" s="2967"/>
      <c r="X32" s="2979"/>
      <c r="Y32" s="2967"/>
      <c r="Z32" s="2968"/>
      <c r="AA32" s="2975" t="s">
        <v>70</v>
      </c>
      <c r="AB32" s="2976"/>
      <c r="AC32" s="2976"/>
      <c r="AD32" s="2977"/>
      <c r="AE32" s="2977"/>
      <c r="AF32" s="2977"/>
      <c r="AG32" s="2977"/>
      <c r="AH32" s="3017"/>
      <c r="AI32" s="3018"/>
      <c r="AJ32" s="3019"/>
      <c r="AK32" s="3019"/>
      <c r="AL32" s="3020"/>
      <c r="AM32" s="3018"/>
      <c r="AN32" s="3019"/>
      <c r="AO32" s="3019"/>
      <c r="AP32" s="3019"/>
      <c r="AQ32" s="3019"/>
      <c r="AR32" s="3019"/>
      <c r="AS32" s="3019"/>
      <c r="AT32" s="3019"/>
      <c r="AU32" s="3036" t="s">
        <v>73</v>
      </c>
      <c r="AV32" s="3037"/>
      <c r="AW32" s="3038"/>
      <c r="AX32" s="3019"/>
      <c r="AY32" s="3019"/>
      <c r="AZ32" s="3019"/>
      <c r="BA32" s="3020"/>
      <c r="BB32" s="3037" t="s">
        <v>71</v>
      </c>
      <c r="BC32" s="3037"/>
      <c r="BD32" s="3037"/>
      <c r="BE32" s="3037"/>
      <c r="BF32" s="3037"/>
      <c r="BG32" s="3037"/>
      <c r="BH32" s="3141"/>
      <c r="BI32" s="3142"/>
      <c r="BJ32" s="3142"/>
      <c r="BK32" s="3142"/>
      <c r="BL32" s="3142"/>
      <c r="BM32" s="3142"/>
      <c r="BN32" s="3021"/>
      <c r="BO32" s="3021"/>
      <c r="BP32" s="3022"/>
      <c r="BQ32" s="2977"/>
      <c r="BR32" s="2977"/>
      <c r="BS32" s="2977"/>
      <c r="BT32" s="3004"/>
    </row>
    <row r="33" spans="2:72" ht="16.149999999999999" customHeight="1" thickBot="1">
      <c r="B33" s="3168"/>
      <c r="C33" s="2963"/>
      <c r="D33" s="2964"/>
      <c r="E33" s="2964"/>
      <c r="F33" s="2964"/>
      <c r="G33" s="2965"/>
      <c r="H33" s="2972" t="s">
        <v>71</v>
      </c>
      <c r="I33" s="2973"/>
      <c r="J33" s="2973"/>
      <c r="K33" s="2974"/>
      <c r="L33" s="2998"/>
      <c r="M33" s="2999"/>
      <c r="N33" s="2999"/>
      <c r="O33" s="3041"/>
      <c r="P33" s="2993"/>
      <c r="Q33" s="2993"/>
      <c r="R33" s="2993"/>
      <c r="S33" s="2993"/>
      <c r="T33" s="2994"/>
      <c r="U33" s="2978"/>
      <c r="V33" s="2978"/>
      <c r="W33" s="2978"/>
      <c r="X33" s="2980"/>
      <c r="Y33" s="2978"/>
      <c r="Z33" s="2981"/>
      <c r="AA33" s="2986" t="s">
        <v>72</v>
      </c>
      <c r="AB33" s="2987"/>
      <c r="AC33" s="2987"/>
      <c r="AD33" s="2988"/>
      <c r="AE33" s="2988"/>
      <c r="AF33" s="2988"/>
      <c r="AG33" s="2988"/>
      <c r="AH33" s="3023"/>
      <c r="AI33" s="3006"/>
      <c r="AJ33" s="3007"/>
      <c r="AK33" s="3007"/>
      <c r="AL33" s="3011"/>
      <c r="AM33" s="3006"/>
      <c r="AN33" s="3007"/>
      <c r="AO33" s="3007"/>
      <c r="AP33" s="3007"/>
      <c r="AQ33" s="3007"/>
      <c r="AR33" s="3007"/>
      <c r="AS33" s="3007"/>
      <c r="AT33" s="3007"/>
      <c r="AU33" s="3008" t="s">
        <v>73</v>
      </c>
      <c r="AV33" s="3009"/>
      <c r="AW33" s="3010"/>
      <c r="AX33" s="3007"/>
      <c r="AY33" s="3007"/>
      <c r="AZ33" s="3007"/>
      <c r="BA33" s="3011"/>
      <c r="BB33" s="3009" t="s">
        <v>71</v>
      </c>
      <c r="BC33" s="3009"/>
      <c r="BD33" s="3009"/>
      <c r="BE33" s="3009"/>
      <c r="BF33" s="3009"/>
      <c r="BG33" s="3009"/>
      <c r="BH33" s="3145"/>
      <c r="BI33" s="3012"/>
      <c r="BJ33" s="3012"/>
      <c r="BK33" s="3012"/>
      <c r="BL33" s="3012"/>
      <c r="BM33" s="3012"/>
      <c r="BN33" s="3012" t="s">
        <v>71</v>
      </c>
      <c r="BO33" s="3012"/>
      <c r="BP33" s="3013"/>
      <c r="BQ33" s="2988"/>
      <c r="BR33" s="2988"/>
      <c r="BS33" s="2988"/>
      <c r="BT33" s="3005"/>
    </row>
    <row r="34" spans="2:72" ht="16.149999999999999" customHeight="1">
      <c r="B34" s="3168"/>
      <c r="C34" s="2960" t="s">
        <v>326</v>
      </c>
      <c r="D34" s="2961"/>
      <c r="E34" s="2961"/>
      <c r="F34" s="2961"/>
      <c r="G34" s="2962"/>
      <c r="H34" s="2966"/>
      <c r="I34" s="2967"/>
      <c r="J34" s="2967"/>
      <c r="K34" s="2968"/>
      <c r="L34" s="2969"/>
      <c r="M34" s="2969"/>
      <c r="N34" s="2969"/>
      <c r="O34" s="2970"/>
      <c r="P34" s="2971"/>
      <c r="Q34" s="2971"/>
      <c r="R34" s="2971"/>
      <c r="S34" s="2971"/>
      <c r="T34" s="2982"/>
      <c r="U34" s="2983"/>
      <c r="V34" s="2983"/>
      <c r="W34" s="2983"/>
      <c r="X34" s="2984"/>
      <c r="Y34" s="2983"/>
      <c r="Z34" s="2985"/>
      <c r="AA34" s="2975" t="s">
        <v>70</v>
      </c>
      <c r="AB34" s="2976"/>
      <c r="AC34" s="2976"/>
      <c r="AD34" s="2977"/>
      <c r="AE34" s="2977"/>
      <c r="AF34" s="2977"/>
      <c r="AG34" s="2977"/>
      <c r="AH34" s="3017"/>
      <c r="AI34" s="3018"/>
      <c r="AJ34" s="3019"/>
      <c r="AK34" s="3019"/>
      <c r="AL34" s="3020"/>
      <c r="AM34" s="3018"/>
      <c r="AN34" s="3019"/>
      <c r="AO34" s="3019"/>
      <c r="AP34" s="3019"/>
      <c r="AQ34" s="3019"/>
      <c r="AR34" s="3019"/>
      <c r="AS34" s="3019"/>
      <c r="AT34" s="3019"/>
      <c r="AU34" s="3036" t="s">
        <v>73</v>
      </c>
      <c r="AV34" s="3037"/>
      <c r="AW34" s="3038"/>
      <c r="AX34" s="3019"/>
      <c r="AY34" s="3019"/>
      <c r="AZ34" s="3019"/>
      <c r="BA34" s="3020"/>
      <c r="BB34" s="3037" t="s">
        <v>71</v>
      </c>
      <c r="BC34" s="3037"/>
      <c r="BD34" s="3037"/>
      <c r="BE34" s="3037"/>
      <c r="BF34" s="3037"/>
      <c r="BG34" s="3037"/>
      <c r="BH34" s="3141"/>
      <c r="BI34" s="3142"/>
      <c r="BJ34" s="3142"/>
      <c r="BK34" s="3142"/>
      <c r="BL34" s="3142"/>
      <c r="BM34" s="3142"/>
      <c r="BN34" s="3021"/>
      <c r="BO34" s="3021"/>
      <c r="BP34" s="3022"/>
      <c r="BQ34" s="2977"/>
      <c r="BR34" s="2977"/>
      <c r="BS34" s="2977"/>
      <c r="BT34" s="3004"/>
    </row>
    <row r="35" spans="2:72" ht="16.149999999999999" customHeight="1" thickBot="1">
      <c r="B35" s="3169"/>
      <c r="C35" s="2963"/>
      <c r="D35" s="2964"/>
      <c r="E35" s="2964"/>
      <c r="F35" s="2964"/>
      <c r="G35" s="2965"/>
      <c r="H35" s="2972" t="s">
        <v>71</v>
      </c>
      <c r="I35" s="2973"/>
      <c r="J35" s="2973"/>
      <c r="K35" s="2974"/>
      <c r="L35" s="2969"/>
      <c r="M35" s="2969"/>
      <c r="N35" s="2969"/>
      <c r="O35" s="2970"/>
      <c r="P35" s="2971"/>
      <c r="Q35" s="2971"/>
      <c r="R35" s="2971"/>
      <c r="S35" s="2971"/>
      <c r="T35" s="2982"/>
      <c r="U35" s="2983"/>
      <c r="V35" s="2983"/>
      <c r="W35" s="2983"/>
      <c r="X35" s="2984"/>
      <c r="Y35" s="2983"/>
      <c r="Z35" s="2985"/>
      <c r="AA35" s="2986" t="s">
        <v>72</v>
      </c>
      <c r="AB35" s="2987"/>
      <c r="AC35" s="2987"/>
      <c r="AD35" s="2988"/>
      <c r="AE35" s="2988"/>
      <c r="AF35" s="2988"/>
      <c r="AG35" s="2988"/>
      <c r="AH35" s="3023"/>
      <c r="AI35" s="3006"/>
      <c r="AJ35" s="3007"/>
      <c r="AK35" s="3007"/>
      <c r="AL35" s="3011"/>
      <c r="AM35" s="3006"/>
      <c r="AN35" s="3007"/>
      <c r="AO35" s="3007"/>
      <c r="AP35" s="3007"/>
      <c r="AQ35" s="3007"/>
      <c r="AR35" s="3007"/>
      <c r="AS35" s="3007"/>
      <c r="AT35" s="3007"/>
      <c r="AU35" s="3008" t="s">
        <v>73</v>
      </c>
      <c r="AV35" s="3009"/>
      <c r="AW35" s="3010"/>
      <c r="AX35" s="3007"/>
      <c r="AY35" s="3007"/>
      <c r="AZ35" s="3007"/>
      <c r="BA35" s="3011"/>
      <c r="BB35" s="3009" t="s">
        <v>71</v>
      </c>
      <c r="BC35" s="3009"/>
      <c r="BD35" s="3009"/>
      <c r="BE35" s="3009"/>
      <c r="BF35" s="3009"/>
      <c r="BG35" s="3009"/>
      <c r="BH35" s="3145"/>
      <c r="BI35" s="3012"/>
      <c r="BJ35" s="3012"/>
      <c r="BK35" s="3012"/>
      <c r="BL35" s="3012"/>
      <c r="BM35" s="3012"/>
      <c r="BN35" s="3012" t="s">
        <v>71</v>
      </c>
      <c r="BO35" s="3012"/>
      <c r="BP35" s="3013"/>
      <c r="BQ35" s="2988"/>
      <c r="BR35" s="2988"/>
      <c r="BS35" s="2988"/>
      <c r="BT35" s="3005"/>
    </row>
    <row r="36" spans="2:72" ht="16.149999999999999" customHeight="1">
      <c r="B36" s="3167" t="s">
        <v>86</v>
      </c>
      <c r="C36" s="3057" t="s">
        <v>87</v>
      </c>
      <c r="D36" s="3058"/>
      <c r="E36" s="3058"/>
      <c r="F36" s="3058"/>
      <c r="G36" s="3059"/>
      <c r="H36" s="2966"/>
      <c r="I36" s="2967"/>
      <c r="J36" s="2967"/>
      <c r="K36" s="2968"/>
      <c r="L36" s="2996"/>
      <c r="M36" s="2997"/>
      <c r="N36" s="2997"/>
      <c r="O36" s="3040"/>
      <c r="P36" s="2991"/>
      <c r="Q36" s="2991"/>
      <c r="R36" s="2991"/>
      <c r="S36" s="2991"/>
      <c r="T36" s="2992"/>
      <c r="U36" s="2967"/>
      <c r="V36" s="2967"/>
      <c r="W36" s="2967"/>
      <c r="X36" s="2979"/>
      <c r="Y36" s="2967"/>
      <c r="Z36" s="2968"/>
      <c r="AA36" s="2975" t="s">
        <v>70</v>
      </c>
      <c r="AB36" s="2976"/>
      <c r="AC36" s="2976"/>
      <c r="AD36" s="2995"/>
      <c r="AE36" s="2995"/>
      <c r="AF36" s="2995"/>
      <c r="AG36" s="2995"/>
      <c r="AH36" s="3039"/>
      <c r="AI36" s="3000"/>
      <c r="AJ36" s="3001"/>
      <c r="AK36" s="3001"/>
      <c r="AL36" s="3029"/>
      <c r="AM36" s="3000"/>
      <c r="AN36" s="3001"/>
      <c r="AO36" s="3001"/>
      <c r="AP36" s="3001"/>
      <c r="AQ36" s="3001"/>
      <c r="AR36" s="3001"/>
      <c r="AS36" s="3001"/>
      <c r="AT36" s="3001"/>
      <c r="AU36" s="3026" t="s">
        <v>73</v>
      </c>
      <c r="AV36" s="3027"/>
      <c r="AW36" s="3028"/>
      <c r="AX36" s="3001"/>
      <c r="AY36" s="3001"/>
      <c r="AZ36" s="3001"/>
      <c r="BA36" s="3029"/>
      <c r="BB36" s="3027" t="s">
        <v>88</v>
      </c>
      <c r="BC36" s="3027"/>
      <c r="BD36" s="3027"/>
      <c r="BE36" s="3027"/>
      <c r="BF36" s="3027"/>
      <c r="BG36" s="3027"/>
      <c r="BH36" s="3165" t="s">
        <v>88</v>
      </c>
      <c r="BI36" s="3166"/>
      <c r="BJ36" s="3166"/>
      <c r="BK36" s="3166"/>
      <c r="BL36" s="3166"/>
      <c r="BM36" s="3166"/>
      <c r="BN36" s="3175"/>
      <c r="BO36" s="3175"/>
      <c r="BP36" s="3176"/>
      <c r="BQ36" s="2995"/>
      <c r="BR36" s="2995"/>
      <c r="BS36" s="2995"/>
      <c r="BT36" s="3132"/>
    </row>
    <row r="37" spans="2:72" ht="16.149999999999999" customHeight="1" thickBot="1">
      <c r="B37" s="3168"/>
      <c r="C37" s="3060"/>
      <c r="D37" s="3061"/>
      <c r="E37" s="3061"/>
      <c r="F37" s="3061"/>
      <c r="G37" s="3062"/>
      <c r="H37" s="2972" t="s">
        <v>89</v>
      </c>
      <c r="I37" s="2973"/>
      <c r="J37" s="2973"/>
      <c r="K37" s="2974"/>
      <c r="L37" s="2998"/>
      <c r="M37" s="2999"/>
      <c r="N37" s="2999"/>
      <c r="O37" s="3047" t="s">
        <v>89</v>
      </c>
      <c r="P37" s="3024"/>
      <c r="Q37" s="3024"/>
      <c r="R37" s="3024" t="s">
        <v>89</v>
      </c>
      <c r="S37" s="3024"/>
      <c r="T37" s="3025"/>
      <c r="U37" s="2978"/>
      <c r="V37" s="2978"/>
      <c r="W37" s="2978"/>
      <c r="X37" s="2980"/>
      <c r="Y37" s="2978"/>
      <c r="Z37" s="2981"/>
      <c r="AA37" s="2986" t="s">
        <v>72</v>
      </c>
      <c r="AB37" s="2987"/>
      <c r="AC37" s="2987"/>
      <c r="AD37" s="3030"/>
      <c r="AE37" s="3030"/>
      <c r="AF37" s="3030"/>
      <c r="AG37" s="3030"/>
      <c r="AH37" s="3031"/>
      <c r="AI37" s="3032"/>
      <c r="AJ37" s="3002"/>
      <c r="AK37" s="3002"/>
      <c r="AL37" s="3003"/>
      <c r="AM37" s="3032"/>
      <c r="AN37" s="3002"/>
      <c r="AO37" s="3002"/>
      <c r="AP37" s="3002"/>
      <c r="AQ37" s="3002"/>
      <c r="AR37" s="3002"/>
      <c r="AS37" s="3002"/>
      <c r="AT37" s="3002"/>
      <c r="AU37" s="3033" t="s">
        <v>73</v>
      </c>
      <c r="AV37" s="3034"/>
      <c r="AW37" s="3035"/>
      <c r="AX37" s="3002"/>
      <c r="AY37" s="3002"/>
      <c r="AZ37" s="3002"/>
      <c r="BA37" s="3003"/>
      <c r="BB37" s="3034" t="s">
        <v>88</v>
      </c>
      <c r="BC37" s="3034"/>
      <c r="BD37" s="3034"/>
      <c r="BE37" s="3034"/>
      <c r="BF37" s="3034"/>
      <c r="BG37" s="3034"/>
      <c r="BH37" s="3161" t="s">
        <v>88</v>
      </c>
      <c r="BI37" s="3143"/>
      <c r="BJ37" s="3143"/>
      <c r="BK37" s="3143"/>
      <c r="BL37" s="3143"/>
      <c r="BM37" s="3143"/>
      <c r="BN37" s="3177" t="s">
        <v>88</v>
      </c>
      <c r="BO37" s="3177"/>
      <c r="BP37" s="3178"/>
      <c r="BQ37" s="3030"/>
      <c r="BR37" s="3030"/>
      <c r="BS37" s="3030"/>
      <c r="BT37" s="3133"/>
    </row>
    <row r="38" spans="2:72" ht="16.149999999999999" customHeight="1">
      <c r="B38" s="3168"/>
      <c r="C38" s="3057" t="s">
        <v>90</v>
      </c>
      <c r="D38" s="3058"/>
      <c r="E38" s="3058"/>
      <c r="F38" s="3058"/>
      <c r="G38" s="3059"/>
      <c r="H38" s="2966"/>
      <c r="I38" s="2967"/>
      <c r="J38" s="2967"/>
      <c r="K38" s="2968"/>
      <c r="L38" s="2969"/>
      <c r="M38" s="2969"/>
      <c r="N38" s="2969"/>
      <c r="O38" s="2970"/>
      <c r="P38" s="2971"/>
      <c r="Q38" s="2971"/>
      <c r="R38" s="2971"/>
      <c r="S38" s="2971"/>
      <c r="T38" s="2982"/>
      <c r="U38" s="2983"/>
      <c r="V38" s="2983"/>
      <c r="W38" s="2983"/>
      <c r="X38" s="2984"/>
      <c r="Y38" s="2983"/>
      <c r="Z38" s="2985"/>
      <c r="AA38" s="493" t="s">
        <v>70</v>
      </c>
      <c r="AB38" s="494"/>
      <c r="AC38" s="494"/>
      <c r="AD38" s="2977"/>
      <c r="AE38" s="2977"/>
      <c r="AF38" s="2977"/>
      <c r="AG38" s="2977"/>
      <c r="AH38" s="3017"/>
      <c r="AI38" s="3018"/>
      <c r="AJ38" s="3019"/>
      <c r="AK38" s="3019"/>
      <c r="AL38" s="3020"/>
      <c r="AM38" s="3018"/>
      <c r="AN38" s="3019"/>
      <c r="AO38" s="3019"/>
      <c r="AP38" s="3019"/>
      <c r="AQ38" s="3019"/>
      <c r="AR38" s="3019"/>
      <c r="AS38" s="3019"/>
      <c r="AT38" s="3019"/>
      <c r="AU38" s="3036" t="s">
        <v>73</v>
      </c>
      <c r="AV38" s="3037"/>
      <c r="AW38" s="3038"/>
      <c r="AX38" s="3019"/>
      <c r="AY38" s="3019"/>
      <c r="AZ38" s="3019"/>
      <c r="BA38" s="3020"/>
      <c r="BB38" s="3037" t="s">
        <v>88</v>
      </c>
      <c r="BC38" s="3037"/>
      <c r="BD38" s="3037"/>
      <c r="BE38" s="3037"/>
      <c r="BF38" s="3037"/>
      <c r="BG38" s="3037"/>
      <c r="BH38" s="3141" t="s">
        <v>88</v>
      </c>
      <c r="BI38" s="3142"/>
      <c r="BJ38" s="3142"/>
      <c r="BK38" s="3142"/>
      <c r="BL38" s="3142"/>
      <c r="BM38" s="3142"/>
      <c r="BN38" s="3175"/>
      <c r="BO38" s="3175"/>
      <c r="BP38" s="3176"/>
      <c r="BQ38" s="2977"/>
      <c r="BR38" s="2977"/>
      <c r="BS38" s="2977"/>
      <c r="BT38" s="3004"/>
    </row>
    <row r="39" spans="2:72" ht="16.149999999999999" customHeight="1" thickBot="1">
      <c r="B39" s="3168"/>
      <c r="C39" s="3060"/>
      <c r="D39" s="3061"/>
      <c r="E39" s="3061"/>
      <c r="F39" s="3061"/>
      <c r="G39" s="3062"/>
      <c r="H39" s="2972" t="s">
        <v>89</v>
      </c>
      <c r="I39" s="2973"/>
      <c r="J39" s="2973"/>
      <c r="K39" s="2974"/>
      <c r="L39" s="2969"/>
      <c r="M39" s="2969"/>
      <c r="N39" s="2969"/>
      <c r="O39" s="3179" t="s">
        <v>89</v>
      </c>
      <c r="P39" s="3180"/>
      <c r="Q39" s="3180"/>
      <c r="R39" s="3180" t="s">
        <v>89</v>
      </c>
      <c r="S39" s="3180"/>
      <c r="T39" s="3181"/>
      <c r="U39" s="2983"/>
      <c r="V39" s="2983"/>
      <c r="W39" s="2983"/>
      <c r="X39" s="2984"/>
      <c r="Y39" s="2983"/>
      <c r="Z39" s="2985"/>
      <c r="AA39" s="495" t="s">
        <v>72</v>
      </c>
      <c r="AB39" s="496"/>
      <c r="AC39" s="496"/>
      <c r="AD39" s="2988"/>
      <c r="AE39" s="2988"/>
      <c r="AF39" s="2988"/>
      <c r="AG39" s="2988"/>
      <c r="AH39" s="3023"/>
      <c r="AI39" s="3006"/>
      <c r="AJ39" s="3007"/>
      <c r="AK39" s="3007"/>
      <c r="AL39" s="3011"/>
      <c r="AM39" s="3006"/>
      <c r="AN39" s="3007"/>
      <c r="AO39" s="3007"/>
      <c r="AP39" s="3007"/>
      <c r="AQ39" s="3007"/>
      <c r="AR39" s="3007"/>
      <c r="AS39" s="3007"/>
      <c r="AT39" s="3007"/>
      <c r="AU39" s="3008" t="s">
        <v>73</v>
      </c>
      <c r="AV39" s="3009"/>
      <c r="AW39" s="3010"/>
      <c r="AX39" s="3007"/>
      <c r="AY39" s="3007"/>
      <c r="AZ39" s="3007"/>
      <c r="BA39" s="3011"/>
      <c r="BB39" s="3009" t="s">
        <v>88</v>
      </c>
      <c r="BC39" s="3009"/>
      <c r="BD39" s="3009"/>
      <c r="BE39" s="3009"/>
      <c r="BF39" s="3009"/>
      <c r="BG39" s="3009"/>
      <c r="BH39" s="3145" t="s">
        <v>88</v>
      </c>
      <c r="BI39" s="3012"/>
      <c r="BJ39" s="3012"/>
      <c r="BK39" s="3012"/>
      <c r="BL39" s="3012"/>
      <c r="BM39" s="3012"/>
      <c r="BN39" s="3177" t="s">
        <v>88</v>
      </c>
      <c r="BO39" s="3177"/>
      <c r="BP39" s="3178"/>
      <c r="BQ39" s="2988"/>
      <c r="BR39" s="2988"/>
      <c r="BS39" s="2988"/>
      <c r="BT39" s="3005"/>
    </row>
    <row r="40" spans="2:72" ht="16.149999999999999" customHeight="1">
      <c r="B40" s="3168"/>
      <c r="C40" s="3057" t="s">
        <v>91</v>
      </c>
      <c r="D40" s="3058"/>
      <c r="E40" s="3058"/>
      <c r="F40" s="3058"/>
      <c r="G40" s="3059"/>
      <c r="H40" s="2966"/>
      <c r="I40" s="2967"/>
      <c r="J40" s="2967"/>
      <c r="K40" s="2968"/>
      <c r="L40" s="2996"/>
      <c r="M40" s="2997"/>
      <c r="N40" s="2997"/>
      <c r="O40" s="3040"/>
      <c r="P40" s="2991"/>
      <c r="Q40" s="2991"/>
      <c r="R40" s="2991"/>
      <c r="S40" s="2991"/>
      <c r="T40" s="2992"/>
      <c r="U40" s="2967"/>
      <c r="V40" s="2967"/>
      <c r="W40" s="2967"/>
      <c r="X40" s="2979"/>
      <c r="Y40" s="2967"/>
      <c r="Z40" s="2968"/>
      <c r="AA40" s="493" t="s">
        <v>70</v>
      </c>
      <c r="AB40" s="494"/>
      <c r="AC40" s="494"/>
      <c r="AD40" s="2995"/>
      <c r="AE40" s="2995"/>
      <c r="AF40" s="2995"/>
      <c r="AG40" s="2995"/>
      <c r="AH40" s="3039"/>
      <c r="AI40" s="3000"/>
      <c r="AJ40" s="3001"/>
      <c r="AK40" s="3001"/>
      <c r="AL40" s="3029"/>
      <c r="AM40" s="3000"/>
      <c r="AN40" s="3001"/>
      <c r="AO40" s="3001"/>
      <c r="AP40" s="3001"/>
      <c r="AQ40" s="3001"/>
      <c r="AR40" s="3001"/>
      <c r="AS40" s="3001"/>
      <c r="AT40" s="3001"/>
      <c r="AU40" s="3026" t="s">
        <v>73</v>
      </c>
      <c r="AV40" s="3027"/>
      <c r="AW40" s="3028"/>
      <c r="AX40" s="3001"/>
      <c r="AY40" s="3001"/>
      <c r="AZ40" s="3001"/>
      <c r="BA40" s="3029"/>
      <c r="BB40" s="3027" t="s">
        <v>88</v>
      </c>
      <c r="BC40" s="3027"/>
      <c r="BD40" s="3027"/>
      <c r="BE40" s="3027"/>
      <c r="BF40" s="3027"/>
      <c r="BG40" s="3027"/>
      <c r="BH40" s="3165" t="s">
        <v>88</v>
      </c>
      <c r="BI40" s="3166"/>
      <c r="BJ40" s="3166"/>
      <c r="BK40" s="3166"/>
      <c r="BL40" s="3166"/>
      <c r="BM40" s="3166"/>
      <c r="BN40" s="3175"/>
      <c r="BO40" s="3175"/>
      <c r="BP40" s="3176"/>
      <c r="BQ40" s="3182"/>
      <c r="BR40" s="2977"/>
      <c r="BS40" s="2977"/>
      <c r="BT40" s="3004"/>
    </row>
    <row r="41" spans="2:72" ht="16.149999999999999" customHeight="1" thickBot="1">
      <c r="B41" s="3168"/>
      <c r="C41" s="3060"/>
      <c r="D41" s="3061"/>
      <c r="E41" s="3061"/>
      <c r="F41" s="3061"/>
      <c r="G41" s="3062"/>
      <c r="H41" s="2972" t="s">
        <v>89</v>
      </c>
      <c r="I41" s="2973"/>
      <c r="J41" s="2973"/>
      <c r="K41" s="2974"/>
      <c r="L41" s="2998"/>
      <c r="M41" s="2999"/>
      <c r="N41" s="2999"/>
      <c r="O41" s="3047" t="s">
        <v>89</v>
      </c>
      <c r="P41" s="3024"/>
      <c r="Q41" s="3024"/>
      <c r="R41" s="3024" t="s">
        <v>89</v>
      </c>
      <c r="S41" s="3024"/>
      <c r="T41" s="3025"/>
      <c r="U41" s="2978"/>
      <c r="V41" s="2978"/>
      <c r="W41" s="2978"/>
      <c r="X41" s="2980"/>
      <c r="Y41" s="2978"/>
      <c r="Z41" s="2981"/>
      <c r="AA41" s="495" t="s">
        <v>72</v>
      </c>
      <c r="AB41" s="496"/>
      <c r="AC41" s="496"/>
      <c r="AD41" s="3030"/>
      <c r="AE41" s="3030"/>
      <c r="AF41" s="3030"/>
      <c r="AG41" s="3030"/>
      <c r="AH41" s="3031"/>
      <c r="AI41" s="3032"/>
      <c r="AJ41" s="3002"/>
      <c r="AK41" s="3002"/>
      <c r="AL41" s="3003"/>
      <c r="AM41" s="3032"/>
      <c r="AN41" s="3002"/>
      <c r="AO41" s="3002"/>
      <c r="AP41" s="3002"/>
      <c r="AQ41" s="3002"/>
      <c r="AR41" s="3002"/>
      <c r="AS41" s="3002"/>
      <c r="AT41" s="3002"/>
      <c r="AU41" s="3033" t="s">
        <v>73</v>
      </c>
      <c r="AV41" s="3034"/>
      <c r="AW41" s="3035"/>
      <c r="AX41" s="3002"/>
      <c r="AY41" s="3002"/>
      <c r="AZ41" s="3002"/>
      <c r="BA41" s="3003"/>
      <c r="BB41" s="3034" t="s">
        <v>88</v>
      </c>
      <c r="BC41" s="3034"/>
      <c r="BD41" s="3034"/>
      <c r="BE41" s="3034"/>
      <c r="BF41" s="3034"/>
      <c r="BG41" s="3034"/>
      <c r="BH41" s="3161" t="s">
        <v>88</v>
      </c>
      <c r="BI41" s="3143"/>
      <c r="BJ41" s="3143"/>
      <c r="BK41" s="3143"/>
      <c r="BL41" s="3143"/>
      <c r="BM41" s="3143"/>
      <c r="BN41" s="3177" t="s">
        <v>88</v>
      </c>
      <c r="BO41" s="3177"/>
      <c r="BP41" s="3178"/>
      <c r="BQ41" s="3183"/>
      <c r="BR41" s="2988"/>
      <c r="BS41" s="2988"/>
      <c r="BT41" s="3005"/>
    </row>
    <row r="42" spans="2:72" ht="16.149999999999999" customHeight="1">
      <c r="B42" s="3168"/>
      <c r="C42" s="3057" t="s">
        <v>92</v>
      </c>
      <c r="D42" s="3058"/>
      <c r="E42" s="3058"/>
      <c r="F42" s="3058"/>
      <c r="G42" s="3059"/>
      <c r="H42" s="2966"/>
      <c r="I42" s="2967"/>
      <c r="J42" s="2967"/>
      <c r="K42" s="2968"/>
      <c r="L42" s="2969"/>
      <c r="M42" s="2969"/>
      <c r="N42" s="2969"/>
      <c r="O42" s="2970"/>
      <c r="P42" s="2971"/>
      <c r="Q42" s="2971"/>
      <c r="R42" s="2971"/>
      <c r="S42" s="2971"/>
      <c r="T42" s="2982"/>
      <c r="U42" s="2983"/>
      <c r="V42" s="2983"/>
      <c r="W42" s="2983"/>
      <c r="X42" s="2984"/>
      <c r="Y42" s="2983"/>
      <c r="Z42" s="2985"/>
      <c r="AA42" s="2975" t="s">
        <v>70</v>
      </c>
      <c r="AB42" s="2976"/>
      <c r="AC42" s="2976"/>
      <c r="AD42" s="2977"/>
      <c r="AE42" s="2977"/>
      <c r="AF42" s="2977"/>
      <c r="AG42" s="2977"/>
      <c r="AH42" s="3017"/>
      <c r="AI42" s="3018"/>
      <c r="AJ42" s="3019"/>
      <c r="AK42" s="3019"/>
      <c r="AL42" s="3020"/>
      <c r="AM42" s="3018"/>
      <c r="AN42" s="3019"/>
      <c r="AO42" s="3019"/>
      <c r="AP42" s="3019"/>
      <c r="AQ42" s="3019"/>
      <c r="AR42" s="3019"/>
      <c r="AS42" s="3019"/>
      <c r="AT42" s="3019"/>
      <c r="AU42" s="3036" t="s">
        <v>73</v>
      </c>
      <c r="AV42" s="3037"/>
      <c r="AW42" s="3038"/>
      <c r="AX42" s="3019"/>
      <c r="AY42" s="3019"/>
      <c r="AZ42" s="3019"/>
      <c r="BA42" s="3020"/>
      <c r="BB42" s="3037" t="s">
        <v>88</v>
      </c>
      <c r="BC42" s="3037"/>
      <c r="BD42" s="3037"/>
      <c r="BE42" s="3037"/>
      <c r="BF42" s="3037"/>
      <c r="BG42" s="3037"/>
      <c r="BH42" s="3141" t="s">
        <v>88</v>
      </c>
      <c r="BI42" s="3142"/>
      <c r="BJ42" s="3142"/>
      <c r="BK42" s="3142"/>
      <c r="BL42" s="3142"/>
      <c r="BM42" s="3142"/>
      <c r="BN42" s="3175"/>
      <c r="BO42" s="3175"/>
      <c r="BP42" s="3176"/>
      <c r="BQ42" s="3182"/>
      <c r="BR42" s="2977"/>
      <c r="BS42" s="2977"/>
      <c r="BT42" s="3004"/>
    </row>
    <row r="43" spans="2:72" ht="16.149999999999999" customHeight="1" thickBot="1">
      <c r="B43" s="3168"/>
      <c r="C43" s="3060"/>
      <c r="D43" s="3061"/>
      <c r="E43" s="3061"/>
      <c r="F43" s="3061"/>
      <c r="G43" s="3062"/>
      <c r="H43" s="2972" t="s">
        <v>93</v>
      </c>
      <c r="I43" s="2973"/>
      <c r="J43" s="2973"/>
      <c r="K43" s="2974"/>
      <c r="L43" s="2969"/>
      <c r="M43" s="2969"/>
      <c r="N43" s="2969"/>
      <c r="O43" s="3179" t="s">
        <v>89</v>
      </c>
      <c r="P43" s="3180"/>
      <c r="Q43" s="3180"/>
      <c r="R43" s="3180" t="s">
        <v>89</v>
      </c>
      <c r="S43" s="3180"/>
      <c r="T43" s="3181"/>
      <c r="U43" s="2983"/>
      <c r="V43" s="2983"/>
      <c r="W43" s="2983"/>
      <c r="X43" s="2984"/>
      <c r="Y43" s="2983"/>
      <c r="Z43" s="2985"/>
      <c r="AA43" s="2986" t="s">
        <v>72</v>
      </c>
      <c r="AB43" s="2987"/>
      <c r="AC43" s="2987"/>
      <c r="AD43" s="2988"/>
      <c r="AE43" s="2988"/>
      <c r="AF43" s="2988"/>
      <c r="AG43" s="2988"/>
      <c r="AH43" s="3023"/>
      <c r="AI43" s="3006"/>
      <c r="AJ43" s="3007"/>
      <c r="AK43" s="3007"/>
      <c r="AL43" s="3011"/>
      <c r="AM43" s="3006"/>
      <c r="AN43" s="3007"/>
      <c r="AO43" s="3007"/>
      <c r="AP43" s="3007"/>
      <c r="AQ43" s="3007"/>
      <c r="AR43" s="3007"/>
      <c r="AS43" s="3007"/>
      <c r="AT43" s="3007"/>
      <c r="AU43" s="3008" t="s">
        <v>73</v>
      </c>
      <c r="AV43" s="3009"/>
      <c r="AW43" s="3010"/>
      <c r="AX43" s="3007"/>
      <c r="AY43" s="3007"/>
      <c r="AZ43" s="3007"/>
      <c r="BA43" s="3011"/>
      <c r="BB43" s="3009" t="s">
        <v>88</v>
      </c>
      <c r="BC43" s="3009"/>
      <c r="BD43" s="3009"/>
      <c r="BE43" s="3009"/>
      <c r="BF43" s="3009"/>
      <c r="BG43" s="3009"/>
      <c r="BH43" s="3145" t="s">
        <v>88</v>
      </c>
      <c r="BI43" s="3012"/>
      <c r="BJ43" s="3012"/>
      <c r="BK43" s="3012"/>
      <c r="BL43" s="3012"/>
      <c r="BM43" s="3012"/>
      <c r="BN43" s="3177" t="s">
        <v>88</v>
      </c>
      <c r="BO43" s="3177"/>
      <c r="BP43" s="3178"/>
      <c r="BQ43" s="3183"/>
      <c r="BR43" s="2988"/>
      <c r="BS43" s="2988"/>
      <c r="BT43" s="3005"/>
    </row>
    <row r="44" spans="2:72" ht="16.149999999999999" customHeight="1">
      <c r="B44" s="3168"/>
      <c r="C44" s="3077" t="s">
        <v>323</v>
      </c>
      <c r="D44" s="3170"/>
      <c r="E44" s="3170"/>
      <c r="F44" s="3170"/>
      <c r="G44" s="3171"/>
      <c r="H44" s="2966"/>
      <c r="I44" s="2967"/>
      <c r="J44" s="2967"/>
      <c r="K44" s="2968"/>
      <c r="L44" s="2996"/>
      <c r="M44" s="2997"/>
      <c r="N44" s="2997"/>
      <c r="O44" s="3040"/>
      <c r="P44" s="2991"/>
      <c r="Q44" s="2991"/>
      <c r="R44" s="2991"/>
      <c r="S44" s="2991"/>
      <c r="T44" s="2992"/>
      <c r="U44" s="2967"/>
      <c r="V44" s="2967"/>
      <c r="W44" s="2967"/>
      <c r="X44" s="2979"/>
      <c r="Y44" s="2967"/>
      <c r="Z44" s="2968"/>
      <c r="AA44" s="2975" t="s">
        <v>70</v>
      </c>
      <c r="AB44" s="2976"/>
      <c r="AC44" s="2976"/>
      <c r="AD44" s="2995"/>
      <c r="AE44" s="2995"/>
      <c r="AF44" s="2995"/>
      <c r="AG44" s="2995"/>
      <c r="AH44" s="3039"/>
      <c r="AI44" s="3000"/>
      <c r="AJ44" s="3001"/>
      <c r="AK44" s="3001"/>
      <c r="AL44" s="3029"/>
      <c r="AM44" s="3000"/>
      <c r="AN44" s="3001"/>
      <c r="AO44" s="3001"/>
      <c r="AP44" s="3001"/>
      <c r="AQ44" s="3001"/>
      <c r="AR44" s="3001"/>
      <c r="AS44" s="3001"/>
      <c r="AT44" s="3001"/>
      <c r="AU44" s="3026" t="s">
        <v>73</v>
      </c>
      <c r="AV44" s="3027"/>
      <c r="AW44" s="3028"/>
      <c r="AX44" s="3001"/>
      <c r="AY44" s="3001"/>
      <c r="AZ44" s="3001"/>
      <c r="BA44" s="3029"/>
      <c r="BB44" s="3027" t="s">
        <v>88</v>
      </c>
      <c r="BC44" s="3027"/>
      <c r="BD44" s="3027"/>
      <c r="BE44" s="3027"/>
      <c r="BF44" s="3027"/>
      <c r="BG44" s="3027"/>
      <c r="BH44" s="3165" t="s">
        <v>88</v>
      </c>
      <c r="BI44" s="3166"/>
      <c r="BJ44" s="3166"/>
      <c r="BK44" s="3166"/>
      <c r="BL44" s="3166"/>
      <c r="BM44" s="3166"/>
      <c r="BN44" s="3175"/>
      <c r="BO44" s="3175"/>
      <c r="BP44" s="3176"/>
      <c r="BQ44" s="2995"/>
      <c r="BR44" s="2995"/>
      <c r="BS44" s="2995"/>
      <c r="BT44" s="3132"/>
    </row>
    <row r="45" spans="2:72" ht="16.149999999999999" customHeight="1" thickBot="1">
      <c r="B45" s="3168"/>
      <c r="C45" s="3172"/>
      <c r="D45" s="3173"/>
      <c r="E45" s="3173"/>
      <c r="F45" s="3173"/>
      <c r="G45" s="3174"/>
      <c r="H45" s="2972" t="s">
        <v>89</v>
      </c>
      <c r="I45" s="2973"/>
      <c r="J45" s="2973"/>
      <c r="K45" s="2974"/>
      <c r="L45" s="2998"/>
      <c r="M45" s="2999"/>
      <c r="N45" s="2999"/>
      <c r="O45" s="3047" t="s">
        <v>89</v>
      </c>
      <c r="P45" s="3024"/>
      <c r="Q45" s="3024"/>
      <c r="R45" s="3024" t="s">
        <v>89</v>
      </c>
      <c r="S45" s="3024"/>
      <c r="T45" s="3025"/>
      <c r="U45" s="2978"/>
      <c r="V45" s="2978"/>
      <c r="W45" s="2978"/>
      <c r="X45" s="2980"/>
      <c r="Y45" s="2978"/>
      <c r="Z45" s="2981"/>
      <c r="AA45" s="2986" t="s">
        <v>72</v>
      </c>
      <c r="AB45" s="2987"/>
      <c r="AC45" s="2987"/>
      <c r="AD45" s="2988"/>
      <c r="AE45" s="2988"/>
      <c r="AF45" s="2988"/>
      <c r="AG45" s="2988"/>
      <c r="AH45" s="3023"/>
      <c r="AI45" s="3006"/>
      <c r="AJ45" s="3007"/>
      <c r="AK45" s="3007"/>
      <c r="AL45" s="3011"/>
      <c r="AM45" s="3006"/>
      <c r="AN45" s="3007"/>
      <c r="AO45" s="3007"/>
      <c r="AP45" s="3007"/>
      <c r="AQ45" s="3007"/>
      <c r="AR45" s="3007"/>
      <c r="AS45" s="3007"/>
      <c r="AT45" s="3007"/>
      <c r="AU45" s="3008" t="s">
        <v>73</v>
      </c>
      <c r="AV45" s="3009"/>
      <c r="AW45" s="3010"/>
      <c r="AX45" s="3007"/>
      <c r="AY45" s="3007"/>
      <c r="AZ45" s="3007"/>
      <c r="BA45" s="3011"/>
      <c r="BB45" s="3009" t="s">
        <v>88</v>
      </c>
      <c r="BC45" s="3009"/>
      <c r="BD45" s="3009"/>
      <c r="BE45" s="3009"/>
      <c r="BF45" s="3009"/>
      <c r="BG45" s="3009"/>
      <c r="BH45" s="3145" t="s">
        <v>88</v>
      </c>
      <c r="BI45" s="3012"/>
      <c r="BJ45" s="3012"/>
      <c r="BK45" s="3012"/>
      <c r="BL45" s="3012"/>
      <c r="BM45" s="3012"/>
      <c r="BN45" s="3187" t="s">
        <v>88</v>
      </c>
      <c r="BO45" s="3187"/>
      <c r="BP45" s="3188"/>
      <c r="BQ45" s="2988"/>
      <c r="BR45" s="2988"/>
      <c r="BS45" s="2988"/>
      <c r="BT45" s="3005"/>
    </row>
    <row r="46" spans="2:72" ht="16.149999999999999" customHeight="1">
      <c r="B46" s="3168"/>
      <c r="C46" s="2729" t="s">
        <v>94</v>
      </c>
      <c r="D46" s="2730"/>
      <c r="E46" s="2730"/>
      <c r="F46" s="2730"/>
      <c r="G46" s="2989"/>
      <c r="H46" s="2966"/>
      <c r="I46" s="2967"/>
      <c r="J46" s="2967"/>
      <c r="K46" s="2968"/>
      <c r="L46" s="2969"/>
      <c r="M46" s="2969"/>
      <c r="N46" s="2969"/>
      <c r="O46" s="2970"/>
      <c r="P46" s="2971"/>
      <c r="Q46" s="2971"/>
      <c r="R46" s="2971"/>
      <c r="S46" s="2971"/>
      <c r="T46" s="2982"/>
      <c r="U46" s="2983"/>
      <c r="V46" s="2983"/>
      <c r="W46" s="2983"/>
      <c r="X46" s="2984"/>
      <c r="Y46" s="2983"/>
      <c r="Z46" s="2985"/>
      <c r="AA46" s="2996"/>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c r="BA46" s="3192"/>
      <c r="BB46" s="2983"/>
      <c r="BC46" s="2983"/>
      <c r="BD46" s="2983"/>
      <c r="BE46" s="2983"/>
      <c r="BF46" s="2983"/>
      <c r="BG46" s="3194"/>
      <c r="BH46" s="2982"/>
      <c r="BI46" s="3190"/>
      <c r="BJ46" s="3190"/>
      <c r="BK46" s="3190"/>
      <c r="BL46" s="3190"/>
      <c r="BM46" s="3190"/>
      <c r="BN46" s="3190"/>
      <c r="BO46" s="3190"/>
      <c r="BP46" s="3191"/>
      <c r="BQ46" s="3184"/>
      <c r="BR46" s="2969"/>
      <c r="BS46" s="2969"/>
      <c r="BT46" s="3185"/>
    </row>
    <row r="47" spans="2:72" ht="16.149999999999999" customHeight="1" thickBot="1">
      <c r="B47" s="3169"/>
      <c r="C47" s="2775"/>
      <c r="D47" s="2776"/>
      <c r="E47" s="2776"/>
      <c r="F47" s="2776"/>
      <c r="G47" s="2990"/>
      <c r="H47" s="2972" t="s">
        <v>89</v>
      </c>
      <c r="I47" s="2973"/>
      <c r="J47" s="2973"/>
      <c r="K47" s="2974"/>
      <c r="L47" s="2999"/>
      <c r="M47" s="2999"/>
      <c r="N47" s="2999"/>
      <c r="O47" s="3047" t="s">
        <v>89</v>
      </c>
      <c r="P47" s="3024"/>
      <c r="Q47" s="3024"/>
      <c r="R47" s="3024" t="s">
        <v>89</v>
      </c>
      <c r="S47" s="3024"/>
      <c r="T47" s="3025"/>
      <c r="U47" s="2978"/>
      <c r="V47" s="2978"/>
      <c r="W47" s="2978"/>
      <c r="X47" s="2980"/>
      <c r="Y47" s="2978"/>
      <c r="Z47" s="2981"/>
      <c r="AA47" s="2998"/>
      <c r="AB47" s="2999"/>
      <c r="AC47" s="2999"/>
      <c r="AD47" s="2999"/>
      <c r="AE47" s="2999"/>
      <c r="AF47" s="2999"/>
      <c r="AG47" s="2999"/>
      <c r="AH47" s="2999"/>
      <c r="AI47" s="2999"/>
      <c r="AJ47" s="2999"/>
      <c r="AK47" s="2999"/>
      <c r="AL47" s="2999"/>
      <c r="AM47" s="2999"/>
      <c r="AN47" s="2999"/>
      <c r="AO47" s="2999"/>
      <c r="AP47" s="2999"/>
      <c r="AQ47" s="2999"/>
      <c r="AR47" s="2999"/>
      <c r="AS47" s="2999"/>
      <c r="AT47" s="2999"/>
      <c r="AU47" s="2999"/>
      <c r="AV47" s="2999"/>
      <c r="AW47" s="2999"/>
      <c r="AX47" s="2999"/>
      <c r="AY47" s="2999"/>
      <c r="AZ47" s="2999"/>
      <c r="BA47" s="3193"/>
      <c r="BB47" s="2973" t="s">
        <v>88</v>
      </c>
      <c r="BC47" s="2973"/>
      <c r="BD47" s="2973"/>
      <c r="BE47" s="2973"/>
      <c r="BF47" s="2973"/>
      <c r="BG47" s="3189"/>
      <c r="BH47" s="3025" t="s">
        <v>88</v>
      </c>
      <c r="BI47" s="3187"/>
      <c r="BJ47" s="3187"/>
      <c r="BK47" s="3187"/>
      <c r="BL47" s="3187"/>
      <c r="BM47" s="3187"/>
      <c r="BN47" s="3187" t="s">
        <v>88</v>
      </c>
      <c r="BO47" s="3187"/>
      <c r="BP47" s="3188"/>
      <c r="BQ47" s="2998"/>
      <c r="BR47" s="2999"/>
      <c r="BS47" s="2999"/>
      <c r="BT47" s="3186"/>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60" bestFit="1" customWidth="1"/>
    <col min="2" max="2" width="1.25" style="671" customWidth="1"/>
    <col min="3" max="3" width="1.375" style="671" customWidth="1"/>
    <col min="4" max="4" width="2" style="671" customWidth="1"/>
    <col min="5" max="5" width="5.375" style="671" customWidth="1"/>
    <col min="6" max="6" width="4.5" style="671" customWidth="1"/>
    <col min="7" max="7" width="5.625" style="671" customWidth="1"/>
    <col min="8" max="8" width="11.625" style="671" customWidth="1"/>
    <col min="9" max="9" width="5.375" style="671" customWidth="1"/>
    <col min="10" max="10" width="2.25" style="671" customWidth="1"/>
    <col min="11" max="11" width="10" style="671" customWidth="1"/>
    <col min="12" max="12" width="9" style="671" customWidth="1"/>
    <col min="13" max="13" width="13.875" style="671" customWidth="1"/>
    <col min="14" max="14" width="1.5" style="671" customWidth="1"/>
    <col min="15" max="15" width="4.75" style="671" customWidth="1"/>
    <col min="16" max="16" width="1.25" style="671" customWidth="1"/>
    <col min="17" max="18" width="8.875" style="671"/>
    <col min="19" max="19" width="14.875" style="671" customWidth="1"/>
    <col min="20" max="16384" width="8.875" style="671"/>
  </cols>
  <sheetData>
    <row r="1" spans="1:20" ht="15" customHeight="1">
      <c r="A1" s="1506" t="s">
        <v>1192</v>
      </c>
      <c r="B1" s="672"/>
      <c r="C1" s="672"/>
      <c r="D1" s="672"/>
      <c r="E1" s="672"/>
      <c r="F1" s="672"/>
      <c r="G1" s="672"/>
      <c r="H1" s="672"/>
      <c r="I1" s="672"/>
      <c r="J1" s="672"/>
      <c r="K1" s="672"/>
      <c r="L1" s="672"/>
      <c r="M1" s="672"/>
      <c r="N1" s="672"/>
      <c r="O1" s="672"/>
      <c r="P1" s="672"/>
      <c r="Q1" s="355"/>
      <c r="R1" s="355"/>
      <c r="S1" s="355"/>
      <c r="T1" s="355"/>
    </row>
    <row r="2" spans="1:20" ht="18" customHeight="1">
      <c r="A2" s="1506"/>
      <c r="B2" s="3983" t="s">
        <v>292</v>
      </c>
      <c r="C2" s="3983"/>
      <c r="D2" s="3983"/>
      <c r="E2" s="3983"/>
      <c r="F2" s="3983"/>
      <c r="G2" s="3983"/>
      <c r="H2" s="3983"/>
      <c r="I2" s="3983"/>
      <c r="J2" s="3983"/>
      <c r="K2" s="3983"/>
      <c r="L2" s="3983"/>
      <c r="M2" s="3983"/>
      <c r="N2" s="3983"/>
      <c r="O2" s="3983"/>
      <c r="P2" s="3983"/>
      <c r="Q2" s="355"/>
      <c r="R2" s="355"/>
      <c r="S2" s="355"/>
      <c r="T2" s="355"/>
    </row>
    <row r="3" spans="1:20" ht="33.6" customHeight="1">
      <c r="A3" s="1506"/>
      <c r="B3" s="672"/>
      <c r="C3" s="672"/>
      <c r="D3" s="672"/>
      <c r="E3" s="672"/>
      <c r="F3" s="672"/>
      <c r="G3" s="672"/>
      <c r="H3" s="672"/>
      <c r="I3" s="672"/>
      <c r="J3" s="672"/>
      <c r="K3" s="672"/>
      <c r="L3" s="672"/>
      <c r="M3" s="672"/>
      <c r="N3" s="672"/>
      <c r="O3" s="672"/>
      <c r="P3" s="672"/>
      <c r="Q3" s="355"/>
      <c r="R3" s="355"/>
      <c r="S3" s="355"/>
      <c r="T3" s="355"/>
    </row>
    <row r="4" spans="1:20" ht="15" customHeight="1">
      <c r="A4" s="355"/>
      <c r="B4" s="672"/>
      <c r="C4" s="672"/>
      <c r="D4" s="672"/>
      <c r="E4" s="672"/>
      <c r="F4" s="672" t="s">
        <v>293</v>
      </c>
      <c r="G4" s="672"/>
      <c r="H4" s="672"/>
      <c r="I4" s="672"/>
      <c r="J4" s="672"/>
      <c r="K4" s="672"/>
      <c r="L4" s="672"/>
      <c r="M4" s="672"/>
      <c r="N4" s="672"/>
      <c r="O4" s="672"/>
      <c r="P4" s="672"/>
      <c r="Q4" s="355"/>
      <c r="R4" s="355"/>
      <c r="S4" s="355"/>
      <c r="T4" s="355"/>
    </row>
    <row r="5" spans="1:20" ht="34.15" customHeight="1">
      <c r="A5" s="355"/>
      <c r="B5" s="672"/>
      <c r="C5" s="672"/>
      <c r="D5" s="672"/>
      <c r="E5" s="672"/>
      <c r="F5" s="672"/>
      <c r="G5" s="672"/>
      <c r="H5" s="672"/>
      <c r="I5" s="672"/>
      <c r="J5" s="672"/>
      <c r="K5" s="672"/>
      <c r="L5" s="672"/>
      <c r="M5" s="672"/>
      <c r="N5" s="672"/>
      <c r="O5" s="672"/>
      <c r="P5" s="672"/>
      <c r="Q5" s="355"/>
      <c r="R5" s="355"/>
      <c r="S5" s="355"/>
      <c r="T5" s="355"/>
    </row>
    <row r="6" spans="1:20" ht="12.6" customHeight="1">
      <c r="A6" s="355"/>
      <c r="B6" s="672"/>
      <c r="C6" s="672"/>
      <c r="D6" s="672"/>
      <c r="E6" s="672"/>
      <c r="F6" s="672"/>
      <c r="G6" s="672"/>
      <c r="H6" s="672"/>
      <c r="I6" s="672" t="s">
        <v>294</v>
      </c>
      <c r="J6" s="672"/>
      <c r="K6" s="672"/>
      <c r="L6" s="672"/>
      <c r="M6" s="673"/>
      <c r="N6" s="673"/>
      <c r="O6" s="673"/>
      <c r="P6" s="672"/>
      <c r="Q6" s="355"/>
      <c r="R6" s="355"/>
      <c r="S6" s="355"/>
      <c r="T6" s="355"/>
    </row>
    <row r="7" spans="1:20" ht="22.9" customHeight="1">
      <c r="A7" s="355"/>
      <c r="B7" s="672"/>
      <c r="C7" s="672"/>
      <c r="D7" s="672"/>
      <c r="E7" s="672"/>
      <c r="F7" s="672"/>
      <c r="G7" s="672"/>
      <c r="H7" s="672"/>
      <c r="I7" s="672"/>
      <c r="J7" s="674"/>
      <c r="K7" s="674" t="s">
        <v>295</v>
      </c>
      <c r="L7" s="3985">
        <f>入力シート!D22</f>
        <v>0</v>
      </c>
      <c r="M7" s="3985"/>
      <c r="N7" s="3985"/>
      <c r="O7" s="3985"/>
      <c r="P7" s="672"/>
      <c r="Q7" s="355"/>
      <c r="R7" s="355"/>
      <c r="S7" s="355"/>
      <c r="T7" s="355"/>
    </row>
    <row r="8" spans="1:20" ht="22.9" customHeight="1">
      <c r="A8" s="355"/>
      <c r="B8" s="672"/>
      <c r="C8" s="672"/>
      <c r="D8" s="672"/>
      <c r="E8" s="672"/>
      <c r="F8" s="672"/>
      <c r="G8" s="672"/>
      <c r="H8" s="672"/>
      <c r="I8" s="672"/>
      <c r="J8" s="675"/>
      <c r="K8" s="675" t="s">
        <v>296</v>
      </c>
      <c r="L8" s="3982">
        <f>入力シート!D23:D23</f>
        <v>0</v>
      </c>
      <c r="M8" s="3982"/>
      <c r="N8" s="675"/>
      <c r="O8" s="675" t="s">
        <v>98</v>
      </c>
      <c r="P8" s="672"/>
      <c r="Q8" s="355"/>
      <c r="R8" s="355"/>
      <c r="S8" s="355"/>
      <c r="T8" s="355"/>
    </row>
    <row r="9" spans="1:20" ht="22.9" customHeight="1">
      <c r="A9" s="355"/>
      <c r="B9" s="672"/>
      <c r="C9" s="672"/>
      <c r="D9" s="672"/>
      <c r="E9" s="672"/>
      <c r="F9" s="672"/>
      <c r="G9" s="672"/>
      <c r="H9" s="672"/>
      <c r="I9" s="672"/>
      <c r="J9" s="675"/>
      <c r="K9" s="675" t="s">
        <v>297</v>
      </c>
      <c r="L9" s="3982">
        <f>入力シート!D24</f>
        <v>0</v>
      </c>
      <c r="M9" s="3982"/>
      <c r="N9" s="675"/>
      <c r="O9" s="675" t="s">
        <v>98</v>
      </c>
      <c r="P9" s="672"/>
      <c r="Q9" s="355"/>
      <c r="R9" s="355"/>
      <c r="S9" s="355"/>
      <c r="T9" s="355"/>
    </row>
    <row r="10" spans="1:20" ht="28.9" customHeight="1">
      <c r="A10" s="355"/>
      <c r="B10" s="672"/>
      <c r="C10" s="672"/>
      <c r="D10" s="672"/>
      <c r="E10" s="672"/>
      <c r="F10" s="672"/>
      <c r="G10" s="672"/>
      <c r="H10" s="672"/>
      <c r="I10" s="672"/>
      <c r="J10" s="672"/>
      <c r="K10" s="672"/>
      <c r="L10" s="672"/>
      <c r="M10" s="672"/>
      <c r="N10" s="672"/>
      <c r="O10" s="672"/>
      <c r="P10" s="672"/>
      <c r="Q10" s="355"/>
      <c r="R10" s="355"/>
      <c r="S10" s="355"/>
      <c r="T10" s="355"/>
    </row>
    <row r="11" spans="1:20" ht="22.9" customHeight="1">
      <c r="A11" s="355"/>
      <c r="B11" s="676"/>
      <c r="C11" s="677" t="s">
        <v>298</v>
      </c>
      <c r="D11" s="674"/>
      <c r="E11" s="674" t="s">
        <v>299</v>
      </c>
      <c r="F11" s="674"/>
      <c r="G11" s="674"/>
      <c r="H11" s="3984" t="str">
        <f>入力シート!$D$5&amp;" "&amp;入力シート!$D$8</f>
        <v xml:space="preserve"> </v>
      </c>
      <c r="I11" s="3984"/>
      <c r="J11" s="3984"/>
      <c r="K11" s="3984"/>
      <c r="L11" s="3984"/>
      <c r="M11" s="3984"/>
      <c r="N11" s="3984"/>
      <c r="O11" s="3984"/>
      <c r="P11" s="672"/>
      <c r="Q11" s="355"/>
      <c r="R11" s="355"/>
      <c r="S11" s="355"/>
      <c r="T11" s="355"/>
    </row>
    <row r="12" spans="1:20" ht="22.9" customHeight="1">
      <c r="A12" s="355"/>
      <c r="B12" s="672"/>
      <c r="C12" s="677" t="s">
        <v>870</v>
      </c>
      <c r="D12" s="674"/>
      <c r="E12" s="674" t="s">
        <v>300</v>
      </c>
      <c r="F12" s="674"/>
      <c r="G12" s="674"/>
      <c r="H12" s="3980">
        <f>入力シート!D9</f>
        <v>0</v>
      </c>
      <c r="I12" s="3980"/>
      <c r="J12" s="3980"/>
      <c r="K12" s="3980"/>
      <c r="L12" s="3980"/>
      <c r="M12" s="3980"/>
      <c r="N12" s="3980"/>
      <c r="O12" s="3980"/>
      <c r="P12" s="672"/>
      <c r="Q12" s="355"/>
      <c r="R12" s="355"/>
      <c r="S12" s="355"/>
      <c r="T12" s="355"/>
    </row>
    <row r="13" spans="1:20" ht="22.9" customHeight="1">
      <c r="A13" s="355"/>
      <c r="B13" s="672"/>
      <c r="C13" s="677" t="s">
        <v>871</v>
      </c>
      <c r="D13" s="674"/>
      <c r="E13" s="674" t="s">
        <v>301</v>
      </c>
      <c r="F13" s="674"/>
      <c r="G13" s="674"/>
      <c r="H13" s="3981">
        <f>入力シート!C3</f>
        <v>0</v>
      </c>
      <c r="I13" s="3981"/>
      <c r="J13" s="3981"/>
      <c r="K13" s="3981"/>
      <c r="L13" s="3981"/>
      <c r="M13" s="3981"/>
      <c r="N13" s="3981"/>
      <c r="O13" s="3981"/>
      <c r="P13" s="672"/>
      <c r="Q13" s="355"/>
      <c r="R13" s="355"/>
      <c r="S13" s="355"/>
      <c r="T13" s="355"/>
    </row>
    <row r="14" spans="1:20" ht="14.45" customHeight="1">
      <c r="A14" s="355"/>
      <c r="B14" s="672"/>
      <c r="C14" s="672"/>
      <c r="D14" s="672"/>
      <c r="E14" s="672"/>
      <c r="F14" s="672"/>
      <c r="G14" s="672"/>
      <c r="H14" s="672"/>
      <c r="I14" s="672"/>
      <c r="J14" s="672"/>
      <c r="K14" s="672"/>
      <c r="L14" s="672"/>
      <c r="M14" s="672"/>
      <c r="N14" s="672"/>
      <c r="O14" s="672"/>
      <c r="P14" s="672"/>
      <c r="Q14" s="355"/>
      <c r="R14" s="355"/>
      <c r="S14" s="355"/>
      <c r="T14" s="355"/>
    </row>
    <row r="15" spans="1:20" ht="15.6" customHeight="1">
      <c r="A15" s="355"/>
      <c r="B15" s="672"/>
      <c r="C15" s="672"/>
      <c r="D15" s="672"/>
      <c r="E15" s="672" t="s">
        <v>302</v>
      </c>
      <c r="F15" s="672"/>
      <c r="G15" s="672"/>
      <c r="H15" s="672"/>
      <c r="I15" s="672"/>
      <c r="J15" s="672"/>
      <c r="K15" s="672"/>
      <c r="L15" s="672"/>
      <c r="M15" s="672"/>
      <c r="N15" s="672"/>
      <c r="O15" s="672"/>
      <c r="P15" s="672"/>
      <c r="Q15" s="355"/>
      <c r="R15" s="355"/>
      <c r="S15" s="355"/>
      <c r="T15" s="355"/>
    </row>
    <row r="16" spans="1:20" ht="12" customHeight="1">
      <c r="A16" s="355"/>
      <c r="B16" s="672"/>
      <c r="C16" s="672"/>
      <c r="D16" s="672"/>
      <c r="E16" s="672"/>
      <c r="F16" s="672"/>
      <c r="G16" s="672"/>
      <c r="H16" s="672"/>
      <c r="I16" s="672"/>
      <c r="J16" s="672"/>
      <c r="K16" s="672"/>
      <c r="L16" s="672"/>
      <c r="M16" s="672"/>
      <c r="N16" s="672"/>
      <c r="O16" s="672"/>
      <c r="P16" s="672"/>
      <c r="Q16" s="355"/>
      <c r="R16" s="355"/>
      <c r="S16" s="355"/>
      <c r="T16" s="355"/>
    </row>
    <row r="17" spans="1:20" ht="13.15" customHeight="1">
      <c r="A17" s="355"/>
      <c r="B17" s="672"/>
      <c r="C17" s="672"/>
      <c r="D17" s="672" t="s">
        <v>303</v>
      </c>
      <c r="E17" s="672"/>
      <c r="F17" s="672"/>
      <c r="G17" s="672"/>
      <c r="H17" s="672"/>
      <c r="I17" s="672"/>
      <c r="J17" s="672"/>
      <c r="K17" s="672"/>
      <c r="L17" s="672"/>
      <c r="M17" s="672"/>
      <c r="N17" s="672"/>
      <c r="O17" s="672"/>
      <c r="P17" s="672"/>
      <c r="Q17" s="355"/>
      <c r="R17" s="355"/>
      <c r="S17" s="355"/>
      <c r="T17" s="355"/>
    </row>
    <row r="18" spans="1:20" ht="39" customHeight="1">
      <c r="A18" s="355"/>
      <c r="B18" s="672"/>
      <c r="C18" s="672"/>
      <c r="D18" s="672"/>
      <c r="E18" s="672"/>
      <c r="F18" s="672"/>
      <c r="G18" s="672"/>
      <c r="H18" s="672"/>
      <c r="I18" s="672"/>
      <c r="J18" s="672"/>
      <c r="K18" s="672"/>
      <c r="L18" s="672"/>
      <c r="M18" s="672"/>
      <c r="N18" s="672"/>
      <c r="O18" s="672"/>
      <c r="P18" s="672"/>
      <c r="Q18" s="355"/>
      <c r="R18" s="355"/>
      <c r="S18" s="355"/>
      <c r="T18" s="355"/>
    </row>
    <row r="19" spans="1:20">
      <c r="A19" s="355"/>
      <c r="B19" s="672"/>
      <c r="C19" s="672"/>
      <c r="D19" s="672"/>
      <c r="E19" s="672"/>
      <c r="F19" s="672"/>
      <c r="G19" s="672"/>
      <c r="H19" s="672"/>
      <c r="I19" s="672"/>
      <c r="J19" s="672" t="s">
        <v>514</v>
      </c>
      <c r="K19" s="672"/>
      <c r="L19" s="672"/>
      <c r="M19" s="672"/>
      <c r="N19" s="672"/>
      <c r="O19" s="672"/>
      <c r="P19" s="672"/>
      <c r="Q19" s="355"/>
      <c r="R19" s="355"/>
      <c r="S19" s="355"/>
      <c r="T19" s="355"/>
    </row>
    <row r="20" spans="1:20" ht="31.9" customHeight="1">
      <c r="A20" s="355"/>
      <c r="B20" s="672"/>
      <c r="C20" s="672"/>
      <c r="D20" s="672"/>
      <c r="E20" s="672"/>
      <c r="F20" s="672"/>
      <c r="G20" s="672"/>
      <c r="H20" s="672"/>
      <c r="I20" s="672"/>
      <c r="J20" s="672"/>
      <c r="K20" s="672"/>
      <c r="L20" s="672"/>
      <c r="M20" s="672"/>
      <c r="N20" s="672"/>
      <c r="O20" s="672"/>
      <c r="P20" s="672"/>
      <c r="Q20" s="355"/>
      <c r="R20" s="355"/>
      <c r="S20" s="355"/>
      <c r="T20" s="355"/>
    </row>
    <row r="21" spans="1:20" ht="14.45" customHeight="1">
      <c r="A21" s="355"/>
      <c r="B21" s="672"/>
      <c r="C21" s="678" t="s">
        <v>304</v>
      </c>
      <c r="D21" s="672"/>
      <c r="E21" s="672" t="s">
        <v>305</v>
      </c>
      <c r="F21" s="672"/>
      <c r="G21" s="672"/>
      <c r="H21" s="672"/>
      <c r="I21" s="672"/>
      <c r="J21" s="672"/>
      <c r="K21" s="672"/>
      <c r="L21" s="672" t="s">
        <v>306</v>
      </c>
      <c r="M21" s="672"/>
      <c r="N21" s="672"/>
      <c r="O21" s="672" t="s">
        <v>307</v>
      </c>
      <c r="P21" s="672"/>
      <c r="Q21" s="355"/>
      <c r="R21" s="355"/>
      <c r="S21" s="1229"/>
      <c r="T21" s="355"/>
    </row>
    <row r="22" spans="1:20" ht="20.45" customHeight="1">
      <c r="A22" s="355"/>
      <c r="B22" s="672"/>
      <c r="C22" s="672"/>
      <c r="D22" s="672"/>
      <c r="E22" s="672"/>
      <c r="F22" s="672"/>
      <c r="G22" s="672"/>
      <c r="H22" s="672"/>
      <c r="I22" s="672"/>
      <c r="J22" s="672"/>
      <c r="K22" s="672"/>
      <c r="L22" s="672"/>
      <c r="M22" s="672"/>
      <c r="N22" s="672"/>
      <c r="O22" s="672"/>
      <c r="P22" s="672"/>
      <c r="Q22" s="355"/>
      <c r="R22" s="355"/>
      <c r="S22" s="1031">
        <f>入力シート!$D$17</f>
        <v>0</v>
      </c>
      <c r="T22" s="355"/>
    </row>
    <row r="23" spans="1:20" ht="13.9" customHeight="1">
      <c r="A23" s="355"/>
      <c r="B23" s="672"/>
      <c r="C23" s="678" t="s">
        <v>583</v>
      </c>
      <c r="D23" s="672"/>
      <c r="E23" s="672" t="s">
        <v>308</v>
      </c>
      <c r="F23" s="672"/>
      <c r="G23" s="3978">
        <f>入力シート!D12</f>
        <v>0</v>
      </c>
      <c r="H23" s="3978"/>
      <c r="I23" s="1015" t="s">
        <v>1378</v>
      </c>
      <c r="J23" s="3979"/>
      <c r="K23" s="3979"/>
      <c r="L23" s="3979"/>
      <c r="M23" s="672"/>
      <c r="N23" s="672"/>
      <c r="O23" s="672"/>
      <c r="P23" s="672"/>
      <c r="Q23" s="355"/>
      <c r="R23" s="355"/>
      <c r="S23" s="1031">
        <f>入力シート!$D$19</f>
        <v>0</v>
      </c>
      <c r="T23" s="355"/>
    </row>
    <row r="24" spans="1:20" ht="19.899999999999999" customHeight="1">
      <c r="A24" s="355"/>
      <c r="B24" s="672"/>
      <c r="C24" s="672"/>
      <c r="D24" s="672"/>
      <c r="E24" s="672"/>
      <c r="F24" s="672"/>
      <c r="G24" s="672"/>
      <c r="H24" s="672"/>
      <c r="I24" s="672"/>
      <c r="J24" s="672"/>
      <c r="K24" s="672"/>
      <c r="L24" s="672"/>
      <c r="M24" s="672"/>
      <c r="N24" s="672"/>
      <c r="O24" s="672"/>
      <c r="P24" s="672"/>
      <c r="Q24" s="355"/>
      <c r="R24" s="355"/>
      <c r="S24" s="1031">
        <f>入力シート!$D$21</f>
        <v>0</v>
      </c>
      <c r="T24" s="355"/>
    </row>
    <row r="25" spans="1:20">
      <c r="A25" s="355"/>
      <c r="B25" s="672"/>
      <c r="C25" s="678" t="s">
        <v>585</v>
      </c>
      <c r="D25" s="672"/>
      <c r="E25" s="672" t="s">
        <v>309</v>
      </c>
      <c r="F25" s="672"/>
      <c r="G25" s="672"/>
      <c r="H25" s="672"/>
      <c r="I25" s="672"/>
      <c r="J25" s="672"/>
      <c r="K25" s="672"/>
      <c r="L25" s="672" t="s">
        <v>306</v>
      </c>
      <c r="M25" s="672"/>
      <c r="N25" s="672"/>
      <c r="O25" s="672" t="s">
        <v>307</v>
      </c>
      <c r="P25" s="672"/>
      <c r="Q25" s="355"/>
      <c r="R25" s="355"/>
      <c r="S25" s="355"/>
      <c r="T25" s="355"/>
    </row>
    <row r="26" spans="1:20" ht="21" customHeight="1">
      <c r="A26" s="355"/>
      <c r="B26" s="672"/>
      <c r="C26" s="672"/>
      <c r="D26" s="672"/>
      <c r="E26" s="672"/>
      <c r="F26" s="672"/>
      <c r="G26" s="672"/>
      <c r="H26" s="672"/>
      <c r="I26" s="672"/>
      <c r="J26" s="672"/>
      <c r="K26" s="672"/>
      <c r="L26" s="672"/>
      <c r="M26" s="672"/>
      <c r="N26" s="672"/>
      <c r="O26" s="672"/>
      <c r="P26" s="672"/>
      <c r="Q26" s="355"/>
      <c r="R26" s="355"/>
      <c r="S26" s="355"/>
      <c r="T26" s="355"/>
    </row>
    <row r="27" spans="1:20" ht="15" customHeight="1">
      <c r="A27" s="355"/>
      <c r="B27" s="672"/>
      <c r="C27" s="672"/>
      <c r="D27" s="672"/>
      <c r="E27" s="672" t="s">
        <v>310</v>
      </c>
      <c r="F27" s="672"/>
      <c r="G27" s="672"/>
      <c r="H27" s="672"/>
      <c r="I27" s="672"/>
      <c r="J27" s="672"/>
      <c r="K27" s="672"/>
      <c r="L27" s="672"/>
      <c r="M27" s="672"/>
      <c r="N27" s="672"/>
      <c r="O27" s="672"/>
      <c r="P27" s="672"/>
      <c r="Q27" s="355"/>
      <c r="R27" s="355"/>
      <c r="S27" s="355"/>
      <c r="T27" s="355"/>
    </row>
    <row r="28" spans="1:20" ht="23.45" customHeight="1">
      <c r="A28" s="355"/>
      <c r="B28" s="672"/>
      <c r="C28" s="672"/>
      <c r="D28" s="672"/>
      <c r="E28" s="672"/>
      <c r="F28" s="672"/>
      <c r="G28" s="672"/>
      <c r="H28" s="672"/>
      <c r="I28" s="672"/>
      <c r="J28" s="672"/>
      <c r="K28" s="672"/>
      <c r="L28" s="672"/>
      <c r="M28" s="672"/>
      <c r="N28" s="672"/>
      <c r="O28" s="672"/>
      <c r="P28" s="672"/>
      <c r="Q28" s="355"/>
      <c r="R28" s="355"/>
      <c r="S28" s="355"/>
      <c r="T28" s="355"/>
    </row>
    <row r="29" spans="1:20" ht="15.6" customHeight="1">
      <c r="A29" s="355"/>
      <c r="B29" s="672"/>
      <c r="C29" s="672"/>
      <c r="D29" s="672"/>
      <c r="E29" s="672"/>
      <c r="F29" s="672"/>
      <c r="G29" s="672" t="s">
        <v>105</v>
      </c>
      <c r="H29" s="672"/>
      <c r="I29" s="672"/>
      <c r="J29" s="672"/>
      <c r="K29" s="672"/>
      <c r="L29" s="672"/>
      <c r="M29" s="672"/>
      <c r="N29" s="672"/>
      <c r="O29" s="672"/>
      <c r="P29" s="672"/>
      <c r="Q29" s="355"/>
      <c r="R29" s="355"/>
      <c r="S29" s="355"/>
      <c r="T29" s="355"/>
    </row>
    <row r="30" spans="1:20" ht="43.15" customHeight="1">
      <c r="A30" s="355"/>
      <c r="B30" s="672"/>
      <c r="C30" s="672"/>
      <c r="D30" s="672"/>
      <c r="E30" s="672"/>
      <c r="F30" s="672"/>
      <c r="G30" s="672"/>
      <c r="H30" s="672"/>
      <c r="I30" s="672"/>
      <c r="J30" s="672"/>
      <c r="K30" s="672"/>
      <c r="L30" s="672"/>
      <c r="M30" s="672"/>
      <c r="N30" s="672"/>
      <c r="O30" s="672"/>
      <c r="P30" s="672"/>
      <c r="Q30" s="355"/>
      <c r="R30" s="355"/>
      <c r="S30" s="355"/>
      <c r="T30" s="355"/>
    </row>
    <row r="31" spans="1:20" ht="15.6" customHeight="1">
      <c r="A31" s="355"/>
      <c r="B31" s="672"/>
      <c r="C31" s="672"/>
      <c r="D31" s="672"/>
      <c r="E31" s="672"/>
      <c r="F31" s="672"/>
      <c r="G31" s="672"/>
      <c r="H31" s="672"/>
      <c r="I31" s="672"/>
      <c r="J31" s="672" t="s">
        <v>311</v>
      </c>
      <c r="K31" s="672"/>
      <c r="L31" s="672"/>
      <c r="M31" s="672"/>
      <c r="N31" s="672"/>
      <c r="O31" s="672"/>
      <c r="P31" s="672"/>
      <c r="Q31" s="355"/>
      <c r="R31" s="355"/>
      <c r="S31" s="355"/>
      <c r="T31" s="355"/>
    </row>
    <row r="32" spans="1:20">
      <c r="A32" s="355"/>
      <c r="B32" s="672"/>
      <c r="C32" s="672"/>
      <c r="D32" s="672"/>
      <c r="E32" s="672"/>
      <c r="F32" s="672"/>
      <c r="G32" s="672"/>
      <c r="H32" s="672"/>
      <c r="I32" s="672"/>
      <c r="J32" s="672"/>
      <c r="K32" s="672"/>
      <c r="L32" s="672"/>
      <c r="M32" s="672"/>
      <c r="N32" s="672"/>
      <c r="O32" s="672"/>
      <c r="P32" s="672"/>
      <c r="Q32" s="355"/>
      <c r="R32" s="355"/>
      <c r="S32" s="355"/>
      <c r="T32" s="355"/>
    </row>
    <row r="33" spans="1:20">
      <c r="A33" s="355"/>
      <c r="B33" s="672"/>
      <c r="C33" s="672"/>
      <c r="D33" s="672"/>
      <c r="E33" s="672"/>
      <c r="F33" s="672"/>
      <c r="G33" s="672"/>
      <c r="H33" s="672"/>
      <c r="I33" s="672"/>
      <c r="J33" s="672"/>
      <c r="K33" s="672"/>
      <c r="L33" s="672"/>
      <c r="M33" s="672"/>
      <c r="N33" s="672"/>
      <c r="O33" s="672"/>
      <c r="P33" s="672"/>
      <c r="Q33" s="355"/>
      <c r="R33" s="355"/>
      <c r="S33" s="355"/>
      <c r="T33" s="355"/>
    </row>
    <row r="34" spans="1:20">
      <c r="A34" s="355"/>
      <c r="B34" s="672"/>
      <c r="C34" s="672"/>
      <c r="D34" s="672"/>
      <c r="E34" s="672"/>
      <c r="F34" s="672"/>
      <c r="G34" s="672"/>
      <c r="H34" s="672"/>
      <c r="I34" s="672"/>
      <c r="J34" s="672"/>
      <c r="K34" s="672"/>
      <c r="L34" s="672"/>
      <c r="M34" s="672"/>
      <c r="N34" s="672"/>
      <c r="O34" s="672"/>
      <c r="P34" s="672"/>
      <c r="Q34" s="355"/>
      <c r="R34" s="355"/>
      <c r="S34" s="355"/>
      <c r="T34" s="355"/>
    </row>
    <row r="35" spans="1:20">
      <c r="A35" s="355"/>
      <c r="B35" s="672"/>
      <c r="C35" s="672"/>
      <c r="D35" s="672"/>
      <c r="E35" s="672"/>
      <c r="F35" s="672"/>
      <c r="G35" s="672"/>
      <c r="H35" s="672"/>
      <c r="I35" s="672"/>
      <c r="J35" s="672"/>
      <c r="K35" s="672"/>
      <c r="L35" s="672"/>
      <c r="M35" s="672"/>
      <c r="N35" s="672"/>
      <c r="O35" s="672"/>
      <c r="P35" s="672"/>
      <c r="Q35" s="355"/>
      <c r="R35" s="355"/>
      <c r="S35" s="355"/>
      <c r="T35" s="355"/>
    </row>
    <row r="36" spans="1:20">
      <c r="A36" s="355"/>
      <c r="B36" s="672"/>
      <c r="C36" s="672"/>
      <c r="D36" s="672"/>
      <c r="E36" s="672"/>
      <c r="F36" s="672"/>
      <c r="G36" s="672"/>
      <c r="H36" s="672"/>
      <c r="I36" s="672"/>
      <c r="J36" s="672"/>
      <c r="K36" s="672"/>
      <c r="L36" s="672"/>
      <c r="M36" s="672"/>
      <c r="N36" s="672"/>
      <c r="O36" s="672"/>
      <c r="P36" s="672"/>
      <c r="Q36" s="355"/>
      <c r="R36" s="355"/>
      <c r="S36" s="355"/>
      <c r="T36" s="355"/>
    </row>
    <row r="37" spans="1:20">
      <c r="A37" s="355"/>
      <c r="B37" s="672"/>
      <c r="C37" s="672"/>
      <c r="D37" s="672"/>
      <c r="E37" s="672"/>
      <c r="F37" s="672"/>
      <c r="G37" s="672"/>
      <c r="H37" s="672"/>
      <c r="I37" s="672"/>
      <c r="J37" s="672"/>
      <c r="K37" s="672"/>
      <c r="L37" s="672"/>
      <c r="M37" s="672"/>
      <c r="N37" s="672"/>
      <c r="O37" s="672"/>
      <c r="P37" s="672"/>
      <c r="Q37" s="355"/>
      <c r="R37" s="355"/>
      <c r="S37" s="355"/>
      <c r="T37" s="355"/>
    </row>
    <row r="38" spans="1:20">
      <c r="A38" s="355"/>
      <c r="B38" s="672"/>
      <c r="C38" s="672"/>
      <c r="D38" s="672"/>
      <c r="E38" s="672"/>
      <c r="F38" s="672"/>
      <c r="G38" s="672"/>
      <c r="H38" s="672"/>
      <c r="I38" s="672"/>
      <c r="J38" s="672"/>
      <c r="K38" s="672"/>
      <c r="L38" s="672"/>
      <c r="M38" s="672"/>
      <c r="N38" s="672"/>
      <c r="O38" s="672"/>
      <c r="P38" s="672"/>
      <c r="Q38" s="355"/>
      <c r="R38" s="355"/>
      <c r="S38" s="355"/>
      <c r="T38" s="355"/>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679" bestFit="1" customWidth="1"/>
    <col min="2" max="13" width="3.875" style="679" customWidth="1"/>
    <col min="14" max="21" width="4.875" style="679" customWidth="1"/>
    <col min="22" max="167" width="3.875" style="679" customWidth="1"/>
    <col min="168" max="16384" width="9" style="679"/>
  </cols>
  <sheetData>
    <row r="1" spans="1:20" ht="20.100000000000001" customHeight="1">
      <c r="A1" s="1506" t="s">
        <v>1192</v>
      </c>
      <c r="B1" s="681"/>
      <c r="C1" s="681"/>
      <c r="D1" s="681"/>
      <c r="E1" s="681"/>
      <c r="F1" s="681"/>
      <c r="G1" s="681"/>
      <c r="H1" s="681"/>
      <c r="I1" s="681"/>
      <c r="J1" s="681"/>
      <c r="K1" s="681"/>
      <c r="L1" s="681"/>
      <c r="M1" s="681"/>
      <c r="N1" s="681"/>
      <c r="O1" s="681"/>
      <c r="P1" s="681"/>
      <c r="Q1" s="681"/>
      <c r="R1" s="681"/>
      <c r="S1" s="681"/>
      <c r="T1" s="681"/>
    </row>
    <row r="2" spans="1:20" ht="20.100000000000001" customHeight="1">
      <c r="A2" s="1506"/>
      <c r="B2" s="681"/>
      <c r="C2" s="681"/>
      <c r="D2" s="681"/>
      <c r="E2" s="681"/>
      <c r="F2" s="681"/>
      <c r="G2" s="681"/>
      <c r="H2" s="681"/>
      <c r="I2" s="681"/>
      <c r="J2" s="681"/>
      <c r="K2" s="681"/>
      <c r="L2" s="681"/>
      <c r="M2" s="681"/>
      <c r="N2" s="681"/>
      <c r="O2" s="681"/>
      <c r="P2" s="681"/>
      <c r="Q2" s="681"/>
      <c r="R2" s="681"/>
      <c r="S2" s="681"/>
      <c r="T2" s="681"/>
    </row>
    <row r="3" spans="1:20" ht="20.100000000000001" customHeight="1">
      <c r="A3" s="1506"/>
      <c r="B3" s="681"/>
      <c r="C3" s="3988" t="s">
        <v>594</v>
      </c>
      <c r="D3" s="3988"/>
      <c r="E3" s="3988"/>
      <c r="F3" s="3988"/>
      <c r="G3" s="3988"/>
      <c r="H3" s="3988"/>
      <c r="I3" s="3988"/>
      <c r="J3" s="3988"/>
      <c r="K3" s="3988"/>
      <c r="L3" s="3988"/>
      <c r="M3" s="3988"/>
      <c r="N3" s="3988"/>
      <c r="O3" s="3988"/>
      <c r="P3" s="3988"/>
      <c r="Q3" s="3988"/>
      <c r="R3" s="3988"/>
      <c r="S3" s="3988"/>
      <c r="T3" s="681"/>
    </row>
    <row r="4" spans="1:20" ht="20.100000000000001" customHeight="1">
      <c r="B4" s="681"/>
      <c r="C4" s="681"/>
      <c r="D4" s="681"/>
      <c r="E4" s="681"/>
      <c r="F4" s="681"/>
      <c r="G4" s="681"/>
      <c r="H4" s="681"/>
      <c r="I4" s="681"/>
      <c r="J4" s="681"/>
      <c r="K4" s="681"/>
      <c r="L4" s="681"/>
      <c r="M4" s="681"/>
      <c r="N4" s="681"/>
      <c r="O4" s="681"/>
      <c r="P4" s="681"/>
      <c r="Q4" s="681"/>
      <c r="R4" s="681"/>
      <c r="S4" s="681"/>
      <c r="T4" s="681"/>
    </row>
    <row r="5" spans="1:20" ht="20.100000000000001" customHeight="1">
      <c r="B5" s="681"/>
      <c r="C5" s="681"/>
      <c r="D5" s="681"/>
      <c r="E5" s="681"/>
      <c r="F5" s="681"/>
      <c r="G5" s="681"/>
      <c r="H5" s="681"/>
      <c r="I5" s="681"/>
      <c r="J5" s="681"/>
      <c r="K5" s="681"/>
      <c r="L5" s="681"/>
      <c r="M5" s="681"/>
      <c r="N5" s="681"/>
      <c r="O5" s="681"/>
      <c r="P5" s="681"/>
      <c r="Q5" s="681"/>
      <c r="R5" s="681"/>
      <c r="S5" s="681"/>
      <c r="T5" s="681"/>
    </row>
    <row r="6" spans="1:20" ht="20.100000000000001" customHeight="1">
      <c r="B6" s="681"/>
      <c r="C6" s="681"/>
      <c r="D6" s="681"/>
      <c r="E6" s="681"/>
      <c r="F6" s="681"/>
      <c r="G6" s="681"/>
      <c r="H6" s="681"/>
      <c r="I6" s="681"/>
      <c r="J6" s="681"/>
      <c r="K6" s="681"/>
      <c r="L6" s="681"/>
      <c r="M6" s="681"/>
      <c r="N6" s="681"/>
      <c r="O6" s="681"/>
      <c r="P6" s="681"/>
      <c r="Q6" s="681"/>
      <c r="R6" s="681"/>
      <c r="S6" s="681"/>
      <c r="T6" s="681"/>
    </row>
    <row r="7" spans="1:20" ht="20.100000000000001" customHeight="1">
      <c r="B7" s="3987" t="str">
        <f>"福 岡 県 "&amp;入力シート!C3&amp;"長　殿"</f>
        <v>福 岡 県 長　殿</v>
      </c>
      <c r="C7" s="3987"/>
      <c r="D7" s="3987"/>
      <c r="E7" s="3987"/>
      <c r="F7" s="3987"/>
      <c r="G7" s="3987"/>
      <c r="H7" s="3987"/>
      <c r="I7" s="3987"/>
      <c r="J7" s="3987"/>
      <c r="K7" s="3987"/>
      <c r="L7" s="681"/>
      <c r="M7" s="681"/>
      <c r="N7" s="681"/>
      <c r="O7" s="681"/>
      <c r="P7" s="681"/>
      <c r="Q7" s="681"/>
      <c r="R7" s="681"/>
      <c r="S7" s="681"/>
      <c r="T7" s="681"/>
    </row>
    <row r="8" spans="1:20" ht="20.100000000000001" customHeight="1">
      <c r="B8" s="681"/>
      <c r="C8" s="681"/>
      <c r="D8" s="681"/>
      <c r="E8" s="681"/>
      <c r="F8" s="681"/>
      <c r="G8" s="681"/>
      <c r="H8" s="681"/>
      <c r="I8" s="681"/>
      <c r="J8" s="681"/>
      <c r="K8" s="681"/>
      <c r="L8" s="681"/>
      <c r="M8" s="681"/>
      <c r="N8" s="681"/>
      <c r="O8" s="681"/>
      <c r="P8" s="681"/>
      <c r="Q8" s="681"/>
      <c r="R8" s="681"/>
      <c r="S8" s="681"/>
      <c r="T8" s="681"/>
    </row>
    <row r="9" spans="1:20" ht="20.100000000000001" customHeight="1">
      <c r="B9" s="681"/>
      <c r="C9" s="681"/>
      <c r="D9" s="681"/>
      <c r="E9" s="681"/>
      <c r="F9" s="681"/>
      <c r="G9" s="681"/>
      <c r="H9" s="681"/>
      <c r="I9" s="681"/>
      <c r="J9" s="681"/>
      <c r="K9" s="681"/>
      <c r="L9" s="681"/>
      <c r="M9" s="681"/>
      <c r="N9" s="681"/>
      <c r="O9" s="681"/>
      <c r="P9" s="681"/>
      <c r="Q9" s="681"/>
      <c r="R9" s="681"/>
      <c r="S9" s="681"/>
      <c r="T9" s="681"/>
    </row>
    <row r="10" spans="1:20" ht="20.100000000000001" customHeight="1">
      <c r="B10" s="681"/>
      <c r="C10" s="681"/>
      <c r="D10" s="681"/>
      <c r="E10" s="681"/>
      <c r="F10" s="681"/>
      <c r="G10" s="681"/>
      <c r="H10" s="681"/>
      <c r="I10" s="681" t="s">
        <v>595</v>
      </c>
      <c r="J10" s="681"/>
      <c r="K10" s="681"/>
      <c r="L10" s="681"/>
      <c r="M10" s="3989">
        <f>入力シート!D22</f>
        <v>0</v>
      </c>
      <c r="N10" s="3989"/>
      <c r="O10" s="3989"/>
      <c r="P10" s="3989"/>
      <c r="Q10" s="3989"/>
      <c r="R10" s="3989"/>
      <c r="S10" s="3989"/>
      <c r="T10" s="681"/>
    </row>
    <row r="11" spans="1:20" ht="20.100000000000001" customHeight="1">
      <c r="B11" s="681"/>
      <c r="C11" s="681"/>
      <c r="D11" s="681"/>
      <c r="E11" s="681"/>
      <c r="F11" s="681"/>
      <c r="G11" s="681"/>
      <c r="H11" s="681"/>
      <c r="I11" s="681" t="s">
        <v>596</v>
      </c>
      <c r="J11" s="681"/>
      <c r="K11" s="681"/>
      <c r="L11" s="681"/>
      <c r="M11" s="3990" t="str">
        <f>入力シート!D23&amp;"　　"&amp;入力シート!D24</f>
        <v>　　</v>
      </c>
      <c r="N11" s="3990"/>
      <c r="O11" s="3990"/>
      <c r="P11" s="3990"/>
      <c r="Q11" s="3990"/>
      <c r="R11" s="3990"/>
      <c r="S11" s="3990"/>
      <c r="T11" s="681"/>
    </row>
    <row r="12" spans="1:20" ht="20.100000000000001" customHeight="1">
      <c r="B12" s="681"/>
      <c r="C12" s="681"/>
      <c r="D12" s="681"/>
      <c r="E12" s="681"/>
      <c r="F12" s="681"/>
      <c r="G12" s="681"/>
      <c r="H12" s="681"/>
      <c r="I12" s="681" t="s">
        <v>597</v>
      </c>
      <c r="J12" s="681"/>
      <c r="K12" s="681"/>
      <c r="L12" s="681"/>
      <c r="M12" s="681"/>
      <c r="N12" s="681"/>
      <c r="O12" s="681"/>
      <c r="P12" s="681"/>
      <c r="Q12" s="681"/>
      <c r="R12" s="681"/>
      <c r="S12" s="681" t="s">
        <v>98</v>
      </c>
      <c r="T12" s="681"/>
    </row>
    <row r="13" spans="1:20" ht="20.100000000000001" customHeight="1">
      <c r="B13" s="681"/>
      <c r="C13" s="681"/>
      <c r="D13" s="681"/>
      <c r="E13" s="681"/>
      <c r="F13" s="681"/>
      <c r="G13" s="681"/>
      <c r="H13" s="681"/>
      <c r="I13" s="681"/>
      <c r="J13" s="681"/>
      <c r="K13" s="681"/>
      <c r="L13" s="681"/>
      <c r="M13" s="681"/>
      <c r="N13" s="681"/>
      <c r="O13" s="681"/>
      <c r="P13" s="681"/>
      <c r="Q13" s="681"/>
      <c r="R13" s="681"/>
      <c r="S13" s="681"/>
      <c r="T13" s="681"/>
    </row>
    <row r="14" spans="1:20" ht="20.100000000000001" customHeight="1">
      <c r="B14" s="681"/>
      <c r="C14" s="681"/>
      <c r="D14" s="681"/>
      <c r="E14" s="681"/>
      <c r="F14" s="681"/>
      <c r="G14" s="681"/>
      <c r="H14" s="681"/>
      <c r="I14" s="681"/>
      <c r="J14" s="681"/>
      <c r="K14" s="681"/>
      <c r="L14" s="681"/>
      <c r="M14" s="681"/>
      <c r="N14" s="681"/>
      <c r="O14" s="681"/>
      <c r="P14" s="681"/>
      <c r="Q14" s="681"/>
      <c r="R14" s="681"/>
      <c r="S14" s="681"/>
      <c r="T14" s="681"/>
    </row>
    <row r="15" spans="1:20" ht="20.100000000000001" customHeight="1">
      <c r="B15" s="681"/>
      <c r="C15" s="681"/>
      <c r="D15" s="681"/>
      <c r="E15" s="681"/>
      <c r="F15" s="681"/>
      <c r="G15" s="681"/>
      <c r="H15" s="681"/>
      <c r="I15" s="681"/>
      <c r="J15" s="681"/>
      <c r="K15" s="681"/>
      <c r="L15" s="681"/>
      <c r="M15" s="681"/>
      <c r="N15" s="681"/>
      <c r="O15" s="681"/>
      <c r="P15" s="681"/>
      <c r="Q15" s="681"/>
      <c r="R15" s="681"/>
      <c r="S15" s="681"/>
      <c r="T15" s="681"/>
    </row>
    <row r="16" spans="1:20" ht="20.100000000000001" customHeight="1">
      <c r="B16" s="681" t="s">
        <v>714</v>
      </c>
      <c r="C16" s="681"/>
      <c r="D16" s="681"/>
      <c r="E16" s="681"/>
      <c r="F16" s="681"/>
      <c r="G16" s="681"/>
      <c r="H16" s="681"/>
      <c r="I16" s="681"/>
      <c r="J16" s="681"/>
      <c r="K16" s="681"/>
      <c r="L16" s="681"/>
      <c r="M16" s="681"/>
      <c r="N16" s="681"/>
      <c r="O16" s="681"/>
      <c r="P16" s="681"/>
      <c r="Q16" s="681"/>
      <c r="R16" s="681"/>
      <c r="S16" s="681"/>
      <c r="T16" s="681"/>
    </row>
    <row r="17" spans="2:20" ht="20.100000000000001" customHeight="1">
      <c r="B17" s="681" t="s">
        <v>598</v>
      </c>
      <c r="C17" s="681"/>
      <c r="D17" s="681"/>
      <c r="E17" s="681"/>
      <c r="F17" s="681"/>
      <c r="G17" s="681"/>
      <c r="H17" s="681"/>
      <c r="I17" s="681"/>
      <c r="J17" s="681"/>
      <c r="K17" s="681"/>
      <c r="L17" s="681"/>
      <c r="M17" s="681"/>
      <c r="N17" s="681"/>
      <c r="O17" s="681"/>
      <c r="P17" s="681"/>
      <c r="Q17" s="681"/>
      <c r="R17" s="681"/>
      <c r="S17" s="681"/>
      <c r="T17" s="681"/>
    </row>
    <row r="18" spans="2:20" ht="20.100000000000001" customHeight="1">
      <c r="B18" s="681"/>
      <c r="C18" s="681"/>
      <c r="D18" s="681"/>
      <c r="E18" s="681"/>
      <c r="F18" s="681"/>
      <c r="G18" s="681"/>
      <c r="H18" s="681"/>
      <c r="I18" s="681"/>
      <c r="J18" s="681"/>
      <c r="K18" s="681"/>
      <c r="L18" s="681"/>
      <c r="M18" s="681"/>
      <c r="N18" s="681"/>
      <c r="O18" s="681"/>
      <c r="P18" s="681"/>
      <c r="Q18" s="681"/>
      <c r="R18" s="681"/>
      <c r="S18" s="681"/>
      <c r="T18" s="681"/>
    </row>
    <row r="19" spans="2:20" ht="20.100000000000001" customHeight="1">
      <c r="B19" s="681"/>
      <c r="C19" s="681"/>
      <c r="D19" s="681"/>
      <c r="E19" s="681"/>
      <c r="F19" s="681"/>
      <c r="G19" s="681"/>
      <c r="H19" s="681"/>
      <c r="I19" s="681"/>
      <c r="J19" s="681"/>
      <c r="K19" s="681"/>
      <c r="L19" s="681"/>
      <c r="M19" s="681"/>
      <c r="N19" s="681"/>
      <c r="O19" s="681"/>
      <c r="P19" s="681"/>
      <c r="Q19" s="681"/>
      <c r="R19" s="681"/>
      <c r="S19" s="681"/>
      <c r="T19" s="681"/>
    </row>
    <row r="20" spans="2:20" ht="20.100000000000001" customHeight="1">
      <c r="B20" s="681"/>
      <c r="C20" s="681"/>
      <c r="D20" s="681"/>
      <c r="E20" s="681"/>
      <c r="F20" s="681"/>
      <c r="G20" s="681"/>
      <c r="H20" s="681"/>
      <c r="I20" s="681"/>
      <c r="J20" s="681"/>
      <c r="K20" s="681"/>
      <c r="L20" s="681"/>
      <c r="M20" s="681"/>
      <c r="N20" s="681"/>
      <c r="O20" s="681"/>
      <c r="P20" s="681"/>
      <c r="Q20" s="681"/>
      <c r="R20" s="681"/>
      <c r="S20" s="681"/>
      <c r="T20" s="681"/>
    </row>
    <row r="21" spans="2:20" ht="20.100000000000001" customHeight="1">
      <c r="B21" s="681"/>
      <c r="C21" s="681"/>
      <c r="D21" s="681"/>
      <c r="E21" s="681"/>
      <c r="F21" s="681"/>
      <c r="G21" s="681"/>
      <c r="H21" s="681"/>
      <c r="I21" s="681"/>
      <c r="J21" s="681" t="s">
        <v>514</v>
      </c>
      <c r="K21" s="681"/>
      <c r="L21" s="681"/>
      <c r="M21" s="681"/>
      <c r="N21" s="681"/>
      <c r="O21" s="681"/>
      <c r="P21" s="681"/>
      <c r="Q21" s="681"/>
      <c r="R21" s="681"/>
      <c r="S21" s="681"/>
      <c r="T21" s="681"/>
    </row>
    <row r="22" spans="2:20" ht="20.100000000000001" customHeight="1">
      <c r="B22" s="681"/>
      <c r="C22" s="681"/>
      <c r="D22" s="681"/>
      <c r="E22" s="681"/>
      <c r="F22" s="681"/>
      <c r="G22" s="681"/>
      <c r="H22" s="681"/>
      <c r="I22" s="681"/>
      <c r="J22" s="681"/>
      <c r="K22" s="681"/>
      <c r="L22" s="681"/>
      <c r="M22" s="681"/>
      <c r="N22" s="681"/>
      <c r="O22" s="681"/>
      <c r="P22" s="681"/>
      <c r="Q22" s="681"/>
      <c r="R22" s="681"/>
      <c r="S22" s="681"/>
      <c r="T22" s="681"/>
    </row>
    <row r="23" spans="2:20" ht="20.100000000000001" customHeight="1">
      <c r="B23" s="3986" t="s">
        <v>599</v>
      </c>
      <c r="C23" s="3986"/>
      <c r="D23" s="3986"/>
      <c r="E23" s="3986"/>
      <c r="F23" s="3986">
        <f>入力シート!D6</f>
        <v>0</v>
      </c>
      <c r="G23" s="3986"/>
      <c r="H23" s="3986"/>
      <c r="I23" s="3986"/>
      <c r="J23" s="3986"/>
      <c r="K23" s="3986"/>
      <c r="L23" s="3986"/>
      <c r="M23" s="3986"/>
      <c r="N23" s="3986" t="s">
        <v>600</v>
      </c>
      <c r="O23" s="3986"/>
      <c r="P23" s="3986"/>
      <c r="Q23" s="3986"/>
      <c r="R23" s="3986"/>
      <c r="S23" s="3986"/>
      <c r="T23" s="3986"/>
    </row>
    <row r="24" spans="2:20" ht="20.100000000000001" customHeight="1">
      <c r="B24" s="3986"/>
      <c r="C24" s="3986"/>
      <c r="D24" s="3986"/>
      <c r="E24" s="3986"/>
      <c r="F24" s="3986"/>
      <c r="G24" s="3986"/>
      <c r="H24" s="3986"/>
      <c r="I24" s="3986"/>
      <c r="J24" s="3986"/>
      <c r="K24" s="3986"/>
      <c r="L24" s="3986"/>
      <c r="M24" s="3986"/>
      <c r="N24" s="3986"/>
      <c r="O24" s="3986"/>
      <c r="P24" s="3986"/>
      <c r="Q24" s="3986"/>
      <c r="R24" s="3986"/>
      <c r="S24" s="3986"/>
      <c r="T24" s="3986"/>
    </row>
    <row r="25" spans="2:20" ht="20.100000000000001" customHeight="1">
      <c r="B25" s="3986"/>
      <c r="C25" s="3986"/>
      <c r="D25" s="3986"/>
      <c r="E25" s="3986"/>
      <c r="F25" s="3986"/>
      <c r="G25" s="3986"/>
      <c r="H25" s="3986"/>
      <c r="I25" s="3986"/>
      <c r="J25" s="3986"/>
      <c r="K25" s="3986"/>
      <c r="L25" s="3986"/>
      <c r="M25" s="3986"/>
      <c r="N25" s="3986"/>
      <c r="O25" s="3986"/>
      <c r="P25" s="3986"/>
      <c r="Q25" s="3986"/>
      <c r="R25" s="3986"/>
      <c r="S25" s="3986"/>
      <c r="T25" s="3986"/>
    </row>
    <row r="26" spans="2:20" ht="20.100000000000001" customHeight="1">
      <c r="B26" s="3986" t="s">
        <v>601</v>
      </c>
      <c r="C26" s="3986"/>
      <c r="D26" s="3986"/>
      <c r="E26" s="3986"/>
      <c r="F26" s="3986" t="s">
        <v>412</v>
      </c>
      <c r="G26" s="3986"/>
      <c r="H26" s="3986"/>
      <c r="I26" s="3986"/>
      <c r="J26" s="3986" t="s">
        <v>413</v>
      </c>
      <c r="K26" s="3986"/>
      <c r="L26" s="3986" t="s">
        <v>147</v>
      </c>
      <c r="M26" s="3986"/>
      <c r="N26" s="3986" t="s">
        <v>602</v>
      </c>
      <c r="O26" s="3986"/>
      <c r="P26" s="3986"/>
      <c r="Q26" s="3986"/>
      <c r="R26" s="3986" t="s">
        <v>356</v>
      </c>
      <c r="S26" s="3986"/>
      <c r="T26" s="3986"/>
    </row>
    <row r="27" spans="2:20" ht="20.100000000000001" customHeight="1">
      <c r="B27" s="3986"/>
      <c r="C27" s="3986"/>
      <c r="D27" s="3986"/>
      <c r="E27" s="3986"/>
      <c r="F27" s="3986"/>
      <c r="G27" s="3986"/>
      <c r="H27" s="3986"/>
      <c r="I27" s="3986"/>
      <c r="J27" s="3986"/>
      <c r="K27" s="3986"/>
      <c r="L27" s="3986"/>
      <c r="M27" s="3986"/>
      <c r="N27" s="3986"/>
      <c r="O27" s="3986"/>
      <c r="P27" s="3986"/>
      <c r="Q27" s="3986"/>
      <c r="R27" s="3986"/>
      <c r="S27" s="3986"/>
      <c r="T27" s="3986"/>
    </row>
    <row r="28" spans="2:20" ht="20.100000000000001" customHeight="1">
      <c r="B28" s="3986"/>
      <c r="C28" s="3986"/>
      <c r="D28" s="3986"/>
      <c r="E28" s="3986"/>
      <c r="F28" s="3986"/>
      <c r="G28" s="3986"/>
      <c r="H28" s="3986"/>
      <c r="I28" s="3986"/>
      <c r="J28" s="3986"/>
      <c r="K28" s="3986"/>
      <c r="L28" s="3986"/>
      <c r="M28" s="3986"/>
      <c r="N28" s="3986"/>
      <c r="O28" s="3986"/>
      <c r="P28" s="3986"/>
      <c r="Q28" s="3986"/>
      <c r="R28" s="3986"/>
      <c r="S28" s="3986"/>
      <c r="T28" s="3986"/>
    </row>
    <row r="29" spans="2:20" ht="20.100000000000001" customHeight="1">
      <c r="B29" s="3986"/>
      <c r="C29" s="3986"/>
      <c r="D29" s="3986"/>
      <c r="E29" s="3986"/>
      <c r="F29" s="3986"/>
      <c r="G29" s="3986"/>
      <c r="H29" s="3986"/>
      <c r="I29" s="3986"/>
      <c r="J29" s="3986"/>
      <c r="K29" s="3986"/>
      <c r="L29" s="3986"/>
      <c r="M29" s="3986"/>
      <c r="N29" s="3986"/>
      <c r="O29" s="3986"/>
      <c r="P29" s="3986"/>
      <c r="Q29" s="3986"/>
      <c r="R29" s="3986"/>
      <c r="S29" s="3986"/>
      <c r="T29" s="3986"/>
    </row>
    <row r="30" spans="2:20" ht="20.100000000000001" customHeight="1">
      <c r="B30" s="3986"/>
      <c r="C30" s="3986"/>
      <c r="D30" s="3986"/>
      <c r="E30" s="3986"/>
      <c r="F30" s="3986"/>
      <c r="G30" s="3986"/>
      <c r="H30" s="3986"/>
      <c r="I30" s="3986"/>
      <c r="J30" s="3986"/>
      <c r="K30" s="3986"/>
      <c r="L30" s="3986"/>
      <c r="M30" s="3986"/>
      <c r="N30" s="3986"/>
      <c r="O30" s="3986"/>
      <c r="P30" s="3986"/>
      <c r="Q30" s="3986"/>
      <c r="R30" s="3986"/>
      <c r="S30" s="3986"/>
      <c r="T30" s="3986"/>
    </row>
    <row r="31" spans="2:20">
      <c r="B31" s="3986"/>
      <c r="C31" s="3986"/>
      <c r="D31" s="3986"/>
      <c r="E31" s="3986"/>
      <c r="F31" s="3986"/>
      <c r="G31" s="3986"/>
      <c r="H31" s="3986"/>
      <c r="I31" s="3986"/>
      <c r="J31" s="3986"/>
      <c r="K31" s="3986"/>
      <c r="L31" s="3986"/>
      <c r="M31" s="3986"/>
      <c r="N31" s="3986"/>
      <c r="O31" s="3986"/>
      <c r="P31" s="3986"/>
      <c r="Q31" s="3986"/>
      <c r="R31" s="3986"/>
      <c r="S31" s="3986"/>
      <c r="T31" s="3986"/>
    </row>
    <row r="32" spans="2:20">
      <c r="B32" s="680"/>
      <c r="C32" s="680"/>
      <c r="D32" s="680"/>
      <c r="E32" s="680"/>
      <c r="F32" s="680"/>
      <c r="G32" s="680"/>
      <c r="H32" s="680"/>
      <c r="I32" s="680"/>
      <c r="J32" s="680"/>
      <c r="K32" s="680"/>
      <c r="L32" s="680"/>
      <c r="M32" s="680"/>
      <c r="N32" s="680"/>
      <c r="O32" s="680"/>
      <c r="P32" s="680"/>
      <c r="Q32" s="680"/>
      <c r="R32" s="680"/>
      <c r="S32" s="680"/>
      <c r="T32" s="680"/>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11外注計画書</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'11外注計画書'!Print_Area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2019-04-09T02:17:07Z</cp:lastPrinted>
  <dcterms:created xsi:type="dcterms:W3CDTF">1997-01-08T22:48:59Z</dcterms:created>
  <dcterms:modified xsi:type="dcterms:W3CDTF">2019-04-09T02:17:11Z</dcterms:modified>
</cp:coreProperties>
</file>