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134新事業支援課\2024年度（令和6年度）一時利用★★★★\D_新分野推進\D3_経営革新\D301_経営革新計画例規\手引き\20240806改訂\04‗様式\"/>
    </mc:Choice>
  </mc:AlternateContent>
  <bookViews>
    <workbookView xWindow="134835" yWindow="-120" windowWidth="19440" windowHeight="10440" tabRatio="799" firstSheet="2" activeTab="2"/>
  </bookViews>
  <sheets>
    <sheet name="はじめに（作成前にお読みください）" sheetId="25" r:id="rId1"/>
    <sheet name="チェックリスト" sheetId="26" r:id="rId2"/>
    <sheet name="様式１" sheetId="1" r:id="rId3"/>
    <sheet name="別表１" sheetId="3" r:id="rId4"/>
    <sheet name="別表２" sheetId="4" r:id="rId5"/>
    <sheet name="別表３" sheetId="5" r:id="rId6"/>
    <sheet name="別表４" sheetId="6" r:id="rId7"/>
    <sheet name="別表５" sheetId="9" r:id="rId8"/>
    <sheet name="別表６" sheetId="10" r:id="rId9"/>
    <sheet name="別表７" sheetId="7" r:id="rId10"/>
    <sheet name="様式７" sheetId="16" r:id="rId11"/>
    <sheet name="様式８" sheetId="14" r:id="rId12"/>
    <sheet name="業種H25" sheetId="24" r:id="rId13"/>
    <sheet name="業種H14" sheetId="21" r:id="rId14"/>
    <sheet name="業種H19" sheetId="17" r:id="rId15"/>
    <sheet name="台帳（入力不要）" sheetId="11" r:id="rId16"/>
    <sheet name="市町村マスタ" sheetId="19" state="hidden" r:id="rId17"/>
  </sheets>
  <externalReferences>
    <externalReference r:id="rId18"/>
  </externalReferences>
  <definedNames>
    <definedName name="_xlnm._FilterDatabase" localSheetId="13" hidden="1">業種H14!$A$3:$E$3</definedName>
    <definedName name="_xlnm._FilterDatabase" localSheetId="14" hidden="1">業種H19!$A$3:$E$3</definedName>
    <definedName name="_xlnm._FilterDatabase" localSheetId="12" hidden="1">業種H25!$B$3:$F$533</definedName>
    <definedName name="_xlnm.Print_Area" localSheetId="1">チェックリスト!$A$1:$E$70</definedName>
    <definedName name="_xlnm.Print_Area" localSheetId="0">'はじめに（作成前にお読みください）'!$A$1:$H$8</definedName>
    <definedName name="_xlnm.Print_Area" localSheetId="3">別表１!$A$1:$AB$38</definedName>
    <definedName name="_xlnm.Print_Area" localSheetId="4">別表２!$A$1:$K$25</definedName>
    <definedName name="_xlnm.Print_Area" localSheetId="5">別表３!$A$1:$N$34</definedName>
    <definedName name="_xlnm.Print_Area" localSheetId="6">別表４!$A$1:$E$54</definedName>
    <definedName name="_xlnm.Print_Area" localSheetId="7">別表５!$A$1:$J$33</definedName>
    <definedName name="_xlnm.Print_Area" localSheetId="8">別表６!$A$1:$AH$38</definedName>
    <definedName name="_xlnm.Print_Area" localSheetId="9">別表７!$A$1:$G$37</definedName>
    <definedName name="_xlnm.Print_Area" localSheetId="2">様式１!$A$1:$E$34</definedName>
    <definedName name="_xlnm.Print_Area" localSheetId="10">様式７!$A$1:$E$26</definedName>
    <definedName name="_xlnm.Print_Area" localSheetId="11">様式８!$A$1:$J$26</definedName>
    <definedName name="_xlnm.Print_Titles" localSheetId="1">チェックリスト!$6:$6</definedName>
    <definedName name="その他">#REF!</definedName>
    <definedName name="機関分類">#REF!</definedName>
    <definedName name="金融機関">#REF!</definedName>
    <definedName name="経営革新計画">#REF!</definedName>
    <definedName name="実行支援補助金">#REF!</definedName>
    <definedName name="実行支援補助金_感染防止対策">#REF!</definedName>
    <definedName name="手続き名">#REF!</definedName>
    <definedName name="商工会_筑後地区">#REF!</definedName>
    <definedName name="商工会_筑豊地区">#REF!</definedName>
    <definedName name="商工会_福岡地区">#REF!</definedName>
    <definedName name="商工会_北九州地区">#REF!</definedName>
    <definedName name="商工会議所_筑後地区">#REF!</definedName>
    <definedName name="商工会議所_筑豊地区">#REF!</definedName>
    <definedName name="商工会議所_福岡地区">#REF!</definedName>
    <definedName name="商工会議所_北九州地区">#REF!</definedName>
    <definedName name="様式第1号_経営革新計画に係る承認申請書">#REF!</definedName>
    <definedName name="様式第1号_交付申請書_兼_誓約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3" i="11" l="1"/>
  <c r="C43" i="26" l="1"/>
  <c r="C42" i="26"/>
  <c r="C21" i="26"/>
  <c r="C18" i="26"/>
  <c r="C11" i="26"/>
  <c r="C10" i="26"/>
  <c r="N15" i="5" l="1"/>
  <c r="M15" i="5"/>
  <c r="L15" i="5"/>
  <c r="K15" i="5"/>
  <c r="J15" i="5"/>
  <c r="I15" i="5"/>
  <c r="H15" i="5"/>
  <c r="G15" i="5"/>
  <c r="N14" i="5"/>
  <c r="M14" i="5"/>
  <c r="L14" i="5"/>
  <c r="K14" i="5"/>
  <c r="J14" i="5"/>
  <c r="I14" i="5"/>
  <c r="H14" i="5"/>
  <c r="G14" i="5"/>
  <c r="J47" i="5"/>
  <c r="J46" i="5"/>
  <c r="J45" i="5"/>
  <c r="J44" i="5"/>
  <c r="J43" i="5"/>
  <c r="J42" i="5"/>
  <c r="J41" i="5"/>
  <c r="J40" i="5"/>
  <c r="J39" i="5"/>
  <c r="J38" i="5"/>
  <c r="W3" i="11" l="1"/>
  <c r="O3" i="3" l="1"/>
  <c r="B4" i="14" l="1"/>
  <c r="C2" i="9"/>
  <c r="CH3" i="11" l="1"/>
  <c r="CG3" i="11"/>
  <c r="CR3" i="11"/>
  <c r="CQ3" i="11"/>
  <c r="CP3" i="11"/>
  <c r="CO3" i="11"/>
  <c r="CN3" i="11"/>
  <c r="CM3" i="11"/>
  <c r="CL3" i="11"/>
  <c r="CK3" i="11"/>
  <c r="CJ3" i="11"/>
  <c r="CI3" i="11"/>
  <c r="CF3" i="11"/>
  <c r="CE3" i="11"/>
  <c r="CD3" i="11"/>
  <c r="AL8" i="10" l="1"/>
  <c r="AJ8" i="10"/>
  <c r="Q22" i="14" l="1"/>
  <c r="P22" i="14"/>
  <c r="O22" i="14"/>
  <c r="N22" i="14"/>
  <c r="M22" i="14"/>
  <c r="L22" i="14"/>
  <c r="K22" i="14"/>
  <c r="Q21" i="14"/>
  <c r="P21" i="14"/>
  <c r="O21" i="14"/>
  <c r="N21" i="14"/>
  <c r="M21" i="14"/>
  <c r="L21" i="14"/>
  <c r="K21" i="14"/>
  <c r="Q20" i="14"/>
  <c r="P20" i="14"/>
  <c r="O20" i="14"/>
  <c r="N20" i="14"/>
  <c r="M20" i="14"/>
  <c r="L20" i="14"/>
  <c r="K20" i="14"/>
  <c r="Q19" i="14"/>
  <c r="P19" i="14"/>
  <c r="O19" i="14"/>
  <c r="N19" i="14"/>
  <c r="M19" i="14"/>
  <c r="L19" i="14"/>
  <c r="K19" i="14"/>
  <c r="Q18" i="14"/>
  <c r="P18" i="14"/>
  <c r="O18" i="14"/>
  <c r="N18" i="14"/>
  <c r="M18" i="14"/>
  <c r="L18" i="14"/>
  <c r="K18" i="14"/>
  <c r="Q17" i="14"/>
  <c r="P17" i="14"/>
  <c r="O17" i="14"/>
  <c r="N17" i="14"/>
  <c r="M17" i="14"/>
  <c r="L17" i="14"/>
  <c r="K17" i="14"/>
  <c r="Q16" i="14"/>
  <c r="P16" i="14"/>
  <c r="O16" i="14"/>
  <c r="N16" i="14"/>
  <c r="M16" i="14"/>
  <c r="L16" i="14"/>
  <c r="K16" i="14"/>
  <c r="Q15" i="14"/>
  <c r="P15" i="14"/>
  <c r="O15" i="14"/>
  <c r="N15" i="14"/>
  <c r="M15" i="14"/>
  <c r="L15" i="14"/>
  <c r="K15" i="14"/>
  <c r="Q14" i="14"/>
  <c r="P14" i="14"/>
  <c r="O14" i="14"/>
  <c r="N14" i="14"/>
  <c r="M14" i="14"/>
  <c r="L14" i="14"/>
  <c r="K14" i="14"/>
  <c r="Q13" i="14"/>
  <c r="P13" i="14"/>
  <c r="O13" i="14"/>
  <c r="N13" i="14"/>
  <c r="M13" i="14"/>
  <c r="L13" i="14"/>
  <c r="K13" i="14"/>
  <c r="Q12" i="14"/>
  <c r="P12" i="14"/>
  <c r="O12" i="14"/>
  <c r="N12" i="14"/>
  <c r="M12" i="14"/>
  <c r="L12" i="14"/>
  <c r="K12" i="14"/>
  <c r="Q11" i="14"/>
  <c r="P11" i="14"/>
  <c r="O11" i="14"/>
  <c r="N11" i="14"/>
  <c r="M11" i="14"/>
  <c r="L11" i="14"/>
  <c r="K11" i="14"/>
  <c r="Q10" i="14"/>
  <c r="P10" i="14"/>
  <c r="O10" i="14"/>
  <c r="N10" i="14"/>
  <c r="M10" i="14"/>
  <c r="L10" i="14"/>
  <c r="K10" i="14"/>
  <c r="Q9" i="14"/>
  <c r="P9" i="14"/>
  <c r="O9" i="14"/>
  <c r="N9" i="14"/>
  <c r="M9" i="14"/>
  <c r="L9" i="14"/>
  <c r="K9" i="14"/>
  <c r="U6" i="4" l="1"/>
  <c r="T6" i="4"/>
  <c r="S6" i="4"/>
  <c r="R6" i="4"/>
  <c r="BS3" i="11" l="1"/>
  <c r="J37" i="5" l="1"/>
  <c r="AY3" i="11" l="1"/>
  <c r="AZ3" i="11" l="1"/>
  <c r="AK3" i="11" l="1"/>
  <c r="B3" i="26" l="1"/>
  <c r="BV3" i="11" l="1"/>
  <c r="G41" i="26" l="1"/>
  <c r="AL3" i="11"/>
  <c r="G14" i="26"/>
  <c r="E32" i="6" l="1"/>
  <c r="E31" i="6" s="1"/>
  <c r="E33" i="6"/>
  <c r="E35" i="6"/>
  <c r="E36" i="6"/>
  <c r="E38" i="6"/>
  <c r="E41" i="6"/>
  <c r="E34" i="6" l="1"/>
  <c r="O43" i="3"/>
  <c r="O38" i="3"/>
  <c r="G18" i="26" s="1"/>
  <c r="V43" i="3"/>
  <c r="V42" i="3"/>
  <c r="V41" i="3"/>
  <c r="G30" i="5" l="1"/>
  <c r="AL20" i="10" l="1"/>
  <c r="X6" i="4"/>
  <c r="W6" i="4"/>
  <c r="V6" i="4"/>
  <c r="Q6" i="4"/>
  <c r="P6" i="4"/>
  <c r="O6" i="4"/>
  <c r="N6" i="4"/>
  <c r="M6" i="4"/>
  <c r="AE34" i="3"/>
  <c r="K13" i="3" s="1"/>
  <c r="AE35" i="3" l="1"/>
  <c r="AG10" i="10"/>
  <c r="AK10" i="10"/>
  <c r="K14" i="3" l="1"/>
  <c r="P3" i="11" s="1"/>
  <c r="T3" i="11"/>
  <c r="F14" i="3"/>
  <c r="O3" i="11" s="1"/>
  <c r="F13" i="3"/>
  <c r="S3" i="11" s="1"/>
  <c r="E7" i="6" l="1"/>
  <c r="N3" i="11" l="1"/>
  <c r="CC3" i="11" l="1"/>
  <c r="CB3" i="11"/>
  <c r="CA3" i="11"/>
  <c r="BZ3" i="11"/>
  <c r="BY3" i="11"/>
  <c r="AM3" i="11"/>
  <c r="AO3" i="11" l="1"/>
  <c r="AN3" i="11"/>
  <c r="O7" i="11" l="1"/>
  <c r="N7" i="11"/>
  <c r="M7" i="11"/>
  <c r="L7" i="11"/>
  <c r="K7" i="11"/>
  <c r="J7" i="11"/>
  <c r="I7" i="11"/>
  <c r="H7" i="11"/>
  <c r="G7" i="11"/>
  <c r="F7" i="11"/>
  <c r="E7" i="11"/>
  <c r="D7" i="11"/>
  <c r="C7" i="11"/>
  <c r="B7" i="11"/>
  <c r="D8" i="1" l="1"/>
  <c r="Q34" i="5" l="1"/>
  <c r="J35" i="5" l="1"/>
  <c r="X3" i="11"/>
  <c r="AN14" i="10" l="1"/>
  <c r="R14" i="10" s="1"/>
  <c r="AL14" i="10"/>
  <c r="AW3" i="11" s="1"/>
  <c r="AK14" i="10"/>
  <c r="AV3" i="11" s="1"/>
  <c r="F18" i="5" l="1"/>
  <c r="AE3" i="11" l="1"/>
  <c r="Q3" i="11" l="1"/>
  <c r="R3" i="11"/>
  <c r="M3" i="11" l="1"/>
  <c r="L3" i="11"/>
  <c r="B2" i="4" l="1"/>
  <c r="C2" i="5"/>
  <c r="B2" i="6"/>
  <c r="C2" i="7"/>
  <c r="D7" i="16" l="1"/>
  <c r="D16" i="1" l="1"/>
  <c r="A3" i="3" l="1"/>
  <c r="X24" i="5" l="1"/>
  <c r="W24" i="5"/>
  <c r="V24" i="5"/>
  <c r="V3" i="11"/>
  <c r="AC30" i="10" l="1"/>
  <c r="S30" i="10"/>
  <c r="S32" i="10" s="1"/>
  <c r="AL32" i="10" s="1"/>
  <c r="I30" i="10"/>
  <c r="I32" i="10" s="1"/>
  <c r="AJ32" i="10" s="1"/>
  <c r="X30" i="10"/>
  <c r="X32" i="10" s="1"/>
  <c r="AM32" i="10" s="1"/>
  <c r="N30" i="10"/>
  <c r="N32" i="10" s="1"/>
  <c r="AK32" i="10" s="1"/>
  <c r="AC32" i="10" l="1"/>
  <c r="AN32" i="10" s="1"/>
  <c r="D18" i="5"/>
  <c r="E18" i="5"/>
  <c r="E51" i="6" l="1"/>
  <c r="E50" i="6"/>
  <c r="E49" i="6" s="1"/>
  <c r="E54" i="6"/>
  <c r="E53" i="6"/>
  <c r="E52" i="6" s="1"/>
  <c r="E28" i="6"/>
  <c r="E27" i="6"/>
  <c r="E26" i="6" s="1"/>
  <c r="E25" i="6"/>
  <c r="E24" i="6"/>
  <c r="E23" i="6" s="1"/>
  <c r="E22" i="6"/>
  <c r="E21" i="6"/>
  <c r="E20" i="6" s="1"/>
  <c r="E48" i="6"/>
  <c r="E47" i="6"/>
  <c r="E46" i="6" s="1"/>
  <c r="K31" i="5"/>
  <c r="J31" i="5"/>
  <c r="I31" i="5"/>
  <c r="K30" i="5"/>
  <c r="J30" i="5"/>
  <c r="I30" i="5"/>
  <c r="K18" i="5"/>
  <c r="J18" i="5"/>
  <c r="I18" i="5"/>
  <c r="K8" i="5"/>
  <c r="K10" i="5" s="1"/>
  <c r="J8" i="5"/>
  <c r="J10" i="5" s="1"/>
  <c r="I8" i="5"/>
  <c r="I10" i="5" s="1"/>
  <c r="J19" i="5" l="1"/>
  <c r="J21" i="5" s="1"/>
  <c r="I19" i="5"/>
  <c r="K19" i="5"/>
  <c r="K21" i="5" s="1"/>
  <c r="D6" i="16"/>
  <c r="D5" i="16"/>
  <c r="I21" i="5" l="1"/>
  <c r="K3" i="11"/>
  <c r="J3" i="11" l="1"/>
  <c r="H3" i="11"/>
  <c r="I3" i="11"/>
  <c r="D15" i="1" l="1"/>
  <c r="M8" i="5" l="1"/>
  <c r="E6" i="6" l="1"/>
  <c r="E5" i="6" s="1"/>
  <c r="D3" i="16"/>
  <c r="BU3" i="11" l="1"/>
  <c r="BC3" i="11"/>
  <c r="BB3" i="11"/>
  <c r="BA3" i="11"/>
  <c r="AP3" i="11"/>
  <c r="AJ3" i="11"/>
  <c r="AI3" i="11"/>
  <c r="AH3" i="11"/>
  <c r="AD3" i="11"/>
  <c r="AC3" i="11"/>
  <c r="AB3" i="11"/>
  <c r="AA3" i="11"/>
  <c r="F3" i="11"/>
  <c r="E3" i="11"/>
  <c r="D3" i="11"/>
  <c r="C3" i="11"/>
  <c r="W31" i="5" l="1"/>
  <c r="X31" i="5"/>
  <c r="V31" i="5"/>
  <c r="AL16" i="10"/>
  <c r="AQ3" i="11" s="1"/>
  <c r="AL15" i="10"/>
  <c r="AU3" i="11" s="1"/>
  <c r="AK16" i="10"/>
  <c r="AR3" i="11" s="1"/>
  <c r="AK15" i="10"/>
  <c r="AT3" i="11" s="1"/>
  <c r="AN16" i="10"/>
  <c r="AS3" i="11" s="1"/>
  <c r="AN15" i="10"/>
  <c r="AM10" i="10"/>
  <c r="AF3" i="11" s="1"/>
  <c r="AG3" i="11"/>
  <c r="E45" i="6"/>
  <c r="E44" i="6"/>
  <c r="E42" i="6"/>
  <c r="E40" i="6" s="1"/>
  <c r="E39" i="6"/>
  <c r="E37" i="6" s="1"/>
  <c r="E19" i="6"/>
  <c r="E18" i="6"/>
  <c r="E16" i="6"/>
  <c r="E15" i="6"/>
  <c r="E14" i="6" s="1"/>
  <c r="E13" i="6"/>
  <c r="E12" i="6"/>
  <c r="E10" i="6"/>
  <c r="E9" i="6"/>
  <c r="E8" i="6" s="1"/>
  <c r="E43" i="6" l="1"/>
  <c r="E11" i="6"/>
  <c r="E17" i="6"/>
  <c r="G3" i="11"/>
  <c r="F5" i="5"/>
  <c r="T36" i="3" l="1"/>
  <c r="P36" i="3"/>
  <c r="G5" i="5"/>
  <c r="E5" i="5" l="1"/>
  <c r="H5" i="5"/>
  <c r="I5" i="5" s="1"/>
  <c r="J5" i="5" s="1"/>
  <c r="K5" i="5" s="1"/>
  <c r="L5" i="5" s="1"/>
  <c r="M5" i="5" s="1"/>
  <c r="N5" i="5" s="1"/>
  <c r="D5" i="5" l="1"/>
  <c r="Q29" i="5"/>
  <c r="S29" i="5"/>
  <c r="R29" i="5"/>
  <c r="W9" i="5"/>
  <c r="X9" i="5"/>
  <c r="V9" i="5"/>
  <c r="R15" i="5"/>
  <c r="S15" i="5"/>
  <c r="Q15" i="5"/>
  <c r="D14" i="1" l="1"/>
  <c r="I38" i="3" l="1"/>
  <c r="BW3" i="11" s="1"/>
  <c r="H30" i="5"/>
  <c r="N30" i="5"/>
  <c r="M30" i="5"/>
  <c r="L30" i="5"/>
  <c r="N31" i="5"/>
  <c r="M31" i="5"/>
  <c r="L31" i="5"/>
  <c r="H31" i="5"/>
  <c r="G31" i="5"/>
  <c r="N18" i="5" l="1"/>
  <c r="M18" i="5"/>
  <c r="L18" i="5"/>
  <c r="H18" i="5"/>
  <c r="G18" i="5"/>
  <c r="N8" i="5"/>
  <c r="N10" i="5" s="1"/>
  <c r="N19" i="5" s="1"/>
  <c r="N21" i="5" s="1"/>
  <c r="E8" i="5"/>
  <c r="E10" i="5" s="1"/>
  <c r="E19" i="5" s="1"/>
  <c r="E21" i="5" s="1"/>
  <c r="F8" i="5"/>
  <c r="F10" i="5" s="1"/>
  <c r="G8" i="5"/>
  <c r="G10" i="5" s="1"/>
  <c r="H8" i="5"/>
  <c r="H10" i="5" s="1"/>
  <c r="L8" i="5"/>
  <c r="L10" i="5" s="1"/>
  <c r="M10" i="5"/>
  <c r="D8" i="5"/>
  <c r="D10" i="5" s="1"/>
  <c r="D19" i="5" s="1"/>
  <c r="D21" i="5" s="1"/>
  <c r="AX3" i="11" l="1"/>
  <c r="Q35" i="5"/>
  <c r="F19" i="5"/>
  <c r="O41" i="3" s="1"/>
  <c r="M19" i="5"/>
  <c r="M21" i="5" s="1"/>
  <c r="L19" i="5"/>
  <c r="L21" i="5" s="1"/>
  <c r="H19" i="5"/>
  <c r="H21" i="5" s="1"/>
  <c r="G19" i="5"/>
  <c r="G21" i="5" s="1"/>
  <c r="O35" i="3" l="1"/>
  <c r="Q36" i="5"/>
  <c r="J36" i="5" s="1"/>
  <c r="I35" i="3"/>
  <c r="F21" i="5"/>
  <c r="U3" i="11" l="1"/>
  <c r="G15" i="26"/>
  <c r="O42" i="3"/>
  <c r="O37" i="3"/>
  <c r="G16" i="26" s="1"/>
  <c r="I37" i="3"/>
  <c r="C31" i="26" l="1"/>
</calcChain>
</file>

<file path=xl/comments1.xml><?xml version="1.0" encoding="utf-8"?>
<comments xmlns="http://schemas.openxmlformats.org/spreadsheetml/2006/main">
  <authors>
    <author>Windows ユーザー</author>
    <author>福岡県</author>
  </authors>
  <commentList>
    <comment ref="A3" authorId="0" shapeId="0">
      <text>
        <r>
          <rPr>
            <b/>
            <sz val="9"/>
            <color indexed="81"/>
            <rFont val="ＭＳ Ｐゴシック"/>
            <family val="3"/>
            <charset val="128"/>
          </rPr>
          <t>申請者名は別表６から自動転記されます</t>
        </r>
      </text>
    </comment>
    <comment ref="O3" authorId="0" shapeId="0">
      <text>
        <r>
          <rPr>
            <b/>
            <sz val="9"/>
            <color indexed="81"/>
            <rFont val="ＭＳ Ｐゴシック"/>
            <family val="3"/>
            <charset val="128"/>
          </rPr>
          <t>新たな取組みを大学、公設試験研究機関、他の企業と連携して
行う場合に、その連携先と連携内容について記載してください</t>
        </r>
      </text>
    </comment>
    <comment ref="O6" authorId="0" shapeId="0">
      <text>
        <r>
          <rPr>
            <b/>
            <sz val="9"/>
            <color indexed="81"/>
            <rFont val="ＭＳ Ｐゴシック"/>
            <family val="3"/>
            <charset val="128"/>
          </rPr>
          <t>テーマは承認書に記載するほか、公表の対象になりますので、
文字数は４０文字以内、具体的かつ第三者に誤解を与えることの
ない表現にしてください</t>
        </r>
      </text>
    </comment>
    <comment ref="F13" authorId="1" shapeId="0">
      <text>
        <r>
          <rPr>
            <b/>
            <sz val="9"/>
            <color indexed="81"/>
            <rFont val="ＭＳ Ｐゴシック"/>
            <family val="3"/>
            <charset val="128"/>
          </rPr>
          <t>別表１「AA28セル」の事業期間、別表６「直近決算期」の数値を入力すると自動入力されます。</t>
        </r>
      </text>
    </comment>
    <comment ref="K13" authorId="1" shapeId="0">
      <text>
        <r>
          <rPr>
            <b/>
            <sz val="9"/>
            <color indexed="81"/>
            <rFont val="ＭＳ Ｐゴシック"/>
            <family val="3"/>
            <charset val="128"/>
          </rPr>
          <t>別表１「AA28セル」の事業期間、別表６「直近決算期」の数値を入力すると自動入力されます。</t>
        </r>
      </text>
    </comment>
    <comment ref="F14" authorId="1" shapeId="0">
      <text>
        <r>
          <rPr>
            <b/>
            <sz val="9"/>
            <color indexed="81"/>
            <rFont val="ＭＳ Ｐゴシック"/>
            <family val="3"/>
            <charset val="128"/>
          </rPr>
          <t>別表１「AA28セル」の事業期間、別表６「直近決算期」の数値を入力すると自動入力されます。</t>
        </r>
      </text>
    </comment>
    <comment ref="K14" authorId="1" shapeId="0">
      <text>
        <r>
          <rPr>
            <b/>
            <sz val="9"/>
            <color indexed="81"/>
            <rFont val="ＭＳ Ｐゴシック"/>
            <family val="3"/>
            <charset val="128"/>
          </rPr>
          <t xml:space="preserve">別表１「AA28セル」の事業期間、別表６「直近決算期」の数値を入力すると自動入力されます。
</t>
        </r>
      </text>
    </comment>
  </commentList>
</comments>
</file>

<file path=xl/comments2.xml><?xml version="1.0" encoding="utf-8"?>
<comments xmlns="http://schemas.openxmlformats.org/spreadsheetml/2006/main">
  <authors>
    <author>福岡県</author>
  </authors>
  <commentList>
    <comment ref="AG10" authorId="0" shapeId="0">
      <text>
        <r>
          <rPr>
            <sz val="9"/>
            <color indexed="81"/>
            <rFont val="ＭＳ Ｐゴシック"/>
            <family val="3"/>
            <charset val="128"/>
          </rPr>
          <t>コードが自動入力されます</t>
        </r>
      </text>
    </comment>
  </commentList>
</comments>
</file>

<file path=xl/sharedStrings.xml><?xml version="1.0" encoding="utf-8"?>
<sst xmlns="http://schemas.openxmlformats.org/spreadsheetml/2006/main" count="7440" uniqueCount="2632">
  <si>
    <t>（別表１）経営革新計画</t>
    <rPh sb="1" eb="3">
      <t>ベッピョウ</t>
    </rPh>
    <rPh sb="5" eb="7">
      <t>ケイエイ</t>
    </rPh>
    <rPh sb="7" eb="9">
      <t>カクシン</t>
    </rPh>
    <rPh sb="9" eb="11">
      <t>ケイカク</t>
    </rPh>
    <phoneticPr fontId="1"/>
  </si>
  <si>
    <t>申請者名</t>
    <rPh sb="0" eb="3">
      <t>シンセイシャ</t>
    </rPh>
    <rPh sb="3" eb="4">
      <t>メイ</t>
    </rPh>
    <phoneticPr fontId="1"/>
  </si>
  <si>
    <t>新事業活動の類型</t>
    <rPh sb="0" eb="3">
      <t>シンジギョウ</t>
    </rPh>
    <rPh sb="3" eb="5">
      <t>カツドウ</t>
    </rPh>
    <rPh sb="6" eb="8">
      <t>ルイケイ</t>
    </rPh>
    <phoneticPr fontId="1"/>
  </si>
  <si>
    <t>経営革新の目標</t>
    <rPh sb="0" eb="2">
      <t>ケイエイ</t>
    </rPh>
    <rPh sb="2" eb="4">
      <t>カクシン</t>
    </rPh>
    <rPh sb="5" eb="7">
      <t>モクヒョウ</t>
    </rPh>
    <phoneticPr fontId="1"/>
  </si>
  <si>
    <t>①比較の範囲</t>
    <rPh sb="1" eb="3">
      <t>ヒカク</t>
    </rPh>
    <rPh sb="4" eb="6">
      <t>ハンイ</t>
    </rPh>
    <phoneticPr fontId="1"/>
  </si>
  <si>
    <t>②同業他社の状況</t>
    <rPh sb="1" eb="3">
      <t>ドウギョウ</t>
    </rPh>
    <rPh sb="3" eb="5">
      <t>タシャ</t>
    </rPh>
    <rPh sb="6" eb="8">
      <t>ジョウキョウ</t>
    </rPh>
    <phoneticPr fontId="1"/>
  </si>
  <si>
    <t>年</t>
    <rPh sb="0" eb="1">
      <t>ネン</t>
    </rPh>
    <phoneticPr fontId="1"/>
  </si>
  <si>
    <t>実施状況</t>
    <rPh sb="0" eb="2">
      <t>ジッシ</t>
    </rPh>
    <rPh sb="2" eb="4">
      <t>ジョウキョウ</t>
    </rPh>
    <phoneticPr fontId="1"/>
  </si>
  <si>
    <t>効果</t>
    <rPh sb="0" eb="2">
      <t>コウカ</t>
    </rPh>
    <phoneticPr fontId="1"/>
  </si>
  <si>
    <t>対策</t>
    <rPh sb="0" eb="2">
      <t>タイサク</t>
    </rPh>
    <phoneticPr fontId="1"/>
  </si>
  <si>
    <t>番号</t>
    <rPh sb="0" eb="2">
      <t>バンゴウ</t>
    </rPh>
    <phoneticPr fontId="1"/>
  </si>
  <si>
    <t>実施時期</t>
    <rPh sb="0" eb="2">
      <t>ジッシ</t>
    </rPh>
    <rPh sb="2" eb="4">
      <t>ジキ</t>
    </rPh>
    <phoneticPr fontId="1"/>
  </si>
  <si>
    <t>評価頻度</t>
    <rPh sb="0" eb="2">
      <t>ヒョウカ</t>
    </rPh>
    <rPh sb="2" eb="4">
      <t>ヒンド</t>
    </rPh>
    <phoneticPr fontId="1"/>
  </si>
  <si>
    <t>評価基準</t>
    <rPh sb="0" eb="2">
      <t>ヒョウカ</t>
    </rPh>
    <rPh sb="2" eb="4">
      <t>キジュン</t>
    </rPh>
    <phoneticPr fontId="1"/>
  </si>
  <si>
    <t>実　績</t>
    <rPh sb="0" eb="1">
      <t>ミノル</t>
    </rPh>
    <rPh sb="2" eb="3">
      <t>イサオ</t>
    </rPh>
    <phoneticPr fontId="1"/>
  </si>
  <si>
    <t>計　画</t>
    <rPh sb="0" eb="1">
      <t>ケイ</t>
    </rPh>
    <rPh sb="2" eb="3">
      <t>ガ</t>
    </rPh>
    <phoneticPr fontId="1"/>
  </si>
  <si>
    <t>実 施 項 目</t>
    <rPh sb="0" eb="1">
      <t>ミノル</t>
    </rPh>
    <rPh sb="2" eb="3">
      <t>セ</t>
    </rPh>
    <rPh sb="4" eb="5">
      <t>コウ</t>
    </rPh>
    <rPh sb="6" eb="7">
      <t>メ</t>
    </rPh>
    <phoneticPr fontId="1"/>
  </si>
  <si>
    <t>（別表３）経営計画及び資金計画</t>
    <rPh sb="1" eb="3">
      <t>ベッピョウ</t>
    </rPh>
    <rPh sb="5" eb="7">
      <t>ケイエイ</t>
    </rPh>
    <rPh sb="7" eb="9">
      <t>ケイカク</t>
    </rPh>
    <rPh sb="9" eb="10">
      <t>オヨ</t>
    </rPh>
    <rPh sb="11" eb="13">
      <t>シキン</t>
    </rPh>
    <rPh sb="13" eb="15">
      <t>ケイカク</t>
    </rPh>
    <phoneticPr fontId="1"/>
  </si>
  <si>
    <t>２年前</t>
    <rPh sb="1" eb="3">
      <t>ネンマエ</t>
    </rPh>
    <phoneticPr fontId="1"/>
  </si>
  <si>
    <t>１年前</t>
    <rPh sb="1" eb="3">
      <t>ネンマエ</t>
    </rPh>
    <phoneticPr fontId="1"/>
  </si>
  <si>
    <t>１年後</t>
    <rPh sb="1" eb="3">
      <t>ネンゴ</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</si>
  <si>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</si>
  <si>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</si>
  <si>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</si>
  <si>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</si>
  <si>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直近期末</t>
    <rPh sb="0" eb="2">
      <t>チョッキン</t>
    </rPh>
    <rPh sb="2" eb="3">
      <t>キ</t>
    </rPh>
    <rPh sb="3" eb="4">
      <t>マツ</t>
    </rPh>
    <phoneticPr fontId="1"/>
  </si>
  <si>
    <t>（別表４）設備投資計画及び運転資金計画</t>
    <rPh sb="1" eb="3">
      <t>ベッピョウ</t>
    </rPh>
    <rPh sb="5" eb="7">
      <t>セツビ</t>
    </rPh>
    <rPh sb="7" eb="9">
      <t>トウシ</t>
    </rPh>
    <rPh sb="9" eb="11">
      <t>ケイカク</t>
    </rPh>
    <rPh sb="11" eb="12">
      <t>オヨ</t>
    </rPh>
    <rPh sb="13" eb="15">
      <t>ウンテン</t>
    </rPh>
    <rPh sb="15" eb="17">
      <t>シキン</t>
    </rPh>
    <rPh sb="17" eb="19">
      <t>ケイカク</t>
    </rPh>
    <phoneticPr fontId="1"/>
  </si>
  <si>
    <t>　</t>
    <phoneticPr fontId="1"/>
  </si>
  <si>
    <t>　○人数、人件費に短時間労働者、派遣労働者に対する費用を算出しましたか</t>
    <rPh sb="2" eb="3">
      <t>ヒト</t>
    </rPh>
    <rPh sb="3" eb="4">
      <t>スウ</t>
    </rPh>
    <rPh sb="5" eb="8">
      <t>ジンケンヒ</t>
    </rPh>
    <rPh sb="9" eb="12">
      <t>タンジカン</t>
    </rPh>
    <rPh sb="12" eb="15">
      <t>ロウドウシャ</t>
    </rPh>
    <rPh sb="16" eb="18">
      <t>ハケン</t>
    </rPh>
    <rPh sb="18" eb="21">
      <t>ロウドウシャ</t>
    </rPh>
    <rPh sb="22" eb="23">
      <t>タイ</t>
    </rPh>
    <rPh sb="25" eb="27">
      <t>ヒヨウ</t>
    </rPh>
    <rPh sb="28" eb="30">
      <t>サンシュツ</t>
    </rPh>
    <phoneticPr fontId="1"/>
  </si>
  <si>
    <t>　○減価償却費にリース費用を算出しましたか</t>
    <rPh sb="2" eb="4">
      <t>ゲンカ</t>
    </rPh>
    <rPh sb="4" eb="6">
      <t>ショウキャク</t>
    </rPh>
    <rPh sb="6" eb="7">
      <t>ヒ</t>
    </rPh>
    <rPh sb="11" eb="13">
      <t>ヒヨウ</t>
    </rPh>
    <rPh sb="14" eb="16">
      <t>サンシュツ</t>
    </rPh>
    <phoneticPr fontId="1"/>
  </si>
  <si>
    <t>　○従業員数について就業時間による調整を行いましたか</t>
    <rPh sb="2" eb="5">
      <t>ジュウギョウイン</t>
    </rPh>
    <rPh sb="5" eb="6">
      <t>スウ</t>
    </rPh>
    <rPh sb="10" eb="12">
      <t>シュウギョウ</t>
    </rPh>
    <rPh sb="12" eb="14">
      <t>ジカン</t>
    </rPh>
    <rPh sb="17" eb="19">
      <t>チョウセイ</t>
    </rPh>
    <rPh sb="20" eb="21">
      <t>オコナ</t>
    </rPh>
    <phoneticPr fontId="1"/>
  </si>
  <si>
    <t>設備投資</t>
    <rPh sb="0" eb="2">
      <t>セツビ</t>
    </rPh>
    <rPh sb="2" eb="4">
      <t>トウシ</t>
    </rPh>
    <phoneticPr fontId="1"/>
  </si>
  <si>
    <t>運転資金</t>
    <rPh sb="0" eb="2">
      <t>ウンテン</t>
    </rPh>
    <rPh sb="2" eb="4">
      <t>シキン</t>
    </rPh>
    <phoneticPr fontId="1"/>
  </si>
  <si>
    <t>承認書類の送付を希望する機関名</t>
    <rPh sb="0" eb="2">
      <t>ショウニン</t>
    </rPh>
    <rPh sb="2" eb="3">
      <t>ショ</t>
    </rPh>
    <rPh sb="3" eb="4">
      <t>ルイ</t>
    </rPh>
    <rPh sb="5" eb="7">
      <t>ソウフ</t>
    </rPh>
    <rPh sb="8" eb="10">
      <t>キボウ</t>
    </rPh>
    <rPh sb="12" eb="14">
      <t>キカン</t>
    </rPh>
    <rPh sb="14" eb="15">
      <t>メイ</t>
    </rPh>
    <phoneticPr fontId="1"/>
  </si>
  <si>
    <t>　大阪中小企業投資育成株式会社</t>
    <rPh sb="1" eb="3">
      <t>オオサカ</t>
    </rPh>
    <rPh sb="3" eb="5">
      <t>チュウショウ</t>
    </rPh>
    <rPh sb="5" eb="7">
      <t>キギョウ</t>
    </rPh>
    <rPh sb="7" eb="9">
      <t>トウシ</t>
    </rPh>
    <rPh sb="9" eb="11">
      <t>イクセイ</t>
    </rPh>
    <rPh sb="11" eb="13">
      <t>カブシキ</t>
    </rPh>
    <rPh sb="13" eb="15">
      <t>カイシャ</t>
    </rPh>
    <phoneticPr fontId="1"/>
  </si>
  <si>
    <t>　福岡県信用保証協会</t>
    <rPh sb="1" eb="4">
      <t>フクオカケン</t>
    </rPh>
    <rPh sb="4" eb="6">
      <t>シンヨウ</t>
    </rPh>
    <rPh sb="6" eb="8">
      <t>ホショウ</t>
    </rPh>
    <rPh sb="8" eb="10">
      <t>キョウカイ</t>
    </rPh>
    <phoneticPr fontId="1"/>
  </si>
  <si>
    <t>　公益財団法人福岡県中小企業振興センター</t>
    <rPh sb="1" eb="3">
      <t>コウエキ</t>
    </rPh>
    <rPh sb="3" eb="5">
      <t>ザイダン</t>
    </rPh>
    <rPh sb="5" eb="7">
      <t>ホウジン</t>
    </rPh>
    <rPh sb="7" eb="10">
      <t>フクオカケン</t>
    </rPh>
    <rPh sb="10" eb="12">
      <t>チュウショウ</t>
    </rPh>
    <rPh sb="12" eb="14">
      <t>キギョウ</t>
    </rPh>
    <rPh sb="14" eb="16">
      <t>シンコウ</t>
    </rPh>
    <phoneticPr fontId="1"/>
  </si>
  <si>
    <t>代表者職名</t>
    <rPh sb="0" eb="3">
      <t>ダイヒョウシャ</t>
    </rPh>
    <rPh sb="3" eb="5">
      <t>ショクメイ</t>
    </rPh>
    <phoneticPr fontId="1"/>
  </si>
  <si>
    <t>代表者氏名</t>
    <rPh sb="0" eb="3">
      <t>ダイヒョウシャ</t>
    </rPh>
    <rPh sb="3" eb="5">
      <t>シメイ</t>
    </rPh>
    <phoneticPr fontId="1"/>
  </si>
  <si>
    <t>担当者職名</t>
    <rPh sb="0" eb="2">
      <t>タントウ</t>
    </rPh>
    <rPh sb="2" eb="3">
      <t>シャ</t>
    </rPh>
    <rPh sb="3" eb="5">
      <t>ショクメイ</t>
    </rPh>
    <phoneticPr fontId="1"/>
  </si>
  <si>
    <t>担当者氏名</t>
    <rPh sb="0" eb="3">
      <t>タントウシャ</t>
    </rPh>
    <rPh sb="3" eb="5">
      <t>シメイ</t>
    </rPh>
    <phoneticPr fontId="1"/>
  </si>
  <si>
    <t>資本金</t>
    <rPh sb="0" eb="3">
      <t>シホンキン</t>
    </rPh>
    <phoneticPr fontId="1"/>
  </si>
  <si>
    <t>設立年月</t>
    <rPh sb="0" eb="2">
      <t>セツリツ</t>
    </rPh>
    <rPh sb="2" eb="3">
      <t>ネン</t>
    </rPh>
    <rPh sb="3" eb="4">
      <t>ガツ</t>
    </rPh>
    <phoneticPr fontId="1"/>
  </si>
  <si>
    <t>直近決算期</t>
    <rPh sb="0" eb="2">
      <t>チョッキン</t>
    </rPh>
    <rPh sb="2" eb="4">
      <t>ケッサン</t>
    </rPh>
    <rPh sb="4" eb="5">
      <t>キ</t>
    </rPh>
    <phoneticPr fontId="1"/>
  </si>
  <si>
    <t>電話番号</t>
    <rPh sb="0" eb="2">
      <t>デンワ</t>
    </rPh>
    <rPh sb="2" eb="4">
      <t>バンゴウ</t>
    </rPh>
    <phoneticPr fontId="1"/>
  </si>
  <si>
    <t>FAX番号</t>
    <rPh sb="3" eb="5">
      <t>バンゴウ</t>
    </rPh>
    <phoneticPr fontId="1"/>
  </si>
  <si>
    <t>過去の承認実績</t>
    <rPh sb="0" eb="2">
      <t>カコ</t>
    </rPh>
    <rPh sb="3" eb="5">
      <t>ショウニン</t>
    </rPh>
    <rPh sb="5" eb="7">
      <t>ジッセキ</t>
    </rPh>
    <phoneticPr fontId="1"/>
  </si>
  <si>
    <t>郵便番号</t>
    <rPh sb="0" eb="4">
      <t>ユウビンバンゴウ</t>
    </rPh>
    <phoneticPr fontId="1"/>
  </si>
  <si>
    <t>直近期の主要販売先</t>
    <rPh sb="0" eb="2">
      <t>チョッキン</t>
    </rPh>
    <rPh sb="2" eb="3">
      <t>キ</t>
    </rPh>
    <rPh sb="4" eb="6">
      <t>シュヨウ</t>
    </rPh>
    <rPh sb="6" eb="9">
      <t>ハンバイサキ</t>
    </rPh>
    <phoneticPr fontId="1"/>
  </si>
  <si>
    <t>直近期の主要仕入先</t>
    <rPh sb="0" eb="2">
      <t>チョッキン</t>
    </rPh>
    <rPh sb="2" eb="3">
      <t>キ</t>
    </rPh>
    <rPh sb="4" eb="6">
      <t>シュヨウ</t>
    </rPh>
    <rPh sb="6" eb="8">
      <t>シイ</t>
    </rPh>
    <rPh sb="8" eb="9">
      <t>サキ</t>
    </rPh>
    <phoneticPr fontId="1"/>
  </si>
  <si>
    <t>直近期末の売上内容</t>
    <rPh sb="0" eb="2">
      <t>チョッキン</t>
    </rPh>
    <rPh sb="2" eb="4">
      <t>キマツ</t>
    </rPh>
    <rPh sb="5" eb="7">
      <t>ウリアゲ</t>
    </rPh>
    <rPh sb="7" eb="9">
      <t>ナイヨウ</t>
    </rPh>
    <phoneticPr fontId="1"/>
  </si>
  <si>
    <t>売上割合</t>
    <rPh sb="0" eb="2">
      <t>ウリアゲ</t>
    </rPh>
    <rPh sb="2" eb="4">
      <t>ワリアイ</t>
    </rPh>
    <phoneticPr fontId="1"/>
  </si>
  <si>
    <t>直近期の従業員数</t>
    <rPh sb="0" eb="2">
      <t>チョッキン</t>
    </rPh>
    <rPh sb="2" eb="3">
      <t>キ</t>
    </rPh>
    <rPh sb="4" eb="7">
      <t>ジュウギョウイン</t>
    </rPh>
    <rPh sb="7" eb="8">
      <t>スウ</t>
    </rPh>
    <phoneticPr fontId="1"/>
  </si>
  <si>
    <t>　①企業名</t>
    <rPh sb="2" eb="4">
      <t>キギョウ</t>
    </rPh>
    <rPh sb="4" eb="5">
      <t>メイ</t>
    </rPh>
    <phoneticPr fontId="1"/>
  </si>
  <si>
    <t>　②代表者名</t>
    <rPh sb="2" eb="5">
      <t>ダイヒョウシャ</t>
    </rPh>
    <rPh sb="5" eb="6">
      <t>メイ</t>
    </rPh>
    <phoneticPr fontId="1"/>
  </si>
  <si>
    <t>　③資本金</t>
    <rPh sb="2" eb="5">
      <t>シホンキン</t>
    </rPh>
    <phoneticPr fontId="1"/>
  </si>
  <si>
    <t>　④従業員数</t>
    <rPh sb="2" eb="5">
      <t>ジュウギョウイン</t>
    </rPh>
    <rPh sb="5" eb="6">
      <t>スウ</t>
    </rPh>
    <phoneticPr fontId="1"/>
  </si>
  <si>
    <t>　⑤所在地</t>
    <rPh sb="2" eb="5">
      <t>ショザイチ</t>
    </rPh>
    <phoneticPr fontId="1"/>
  </si>
  <si>
    <t>　⑥電話番号</t>
    <rPh sb="2" eb="4">
      <t>デンワ</t>
    </rPh>
    <rPh sb="4" eb="6">
      <t>バンゴウ</t>
    </rPh>
    <phoneticPr fontId="1"/>
  </si>
  <si>
    <t>可</t>
    <rPh sb="0" eb="1">
      <t>カ</t>
    </rPh>
    <phoneticPr fontId="1"/>
  </si>
  <si>
    <t>否</t>
    <rPh sb="0" eb="1">
      <t>ヒ</t>
    </rPh>
    <phoneticPr fontId="1"/>
  </si>
  <si>
    <t>　⑦経営革新計画の概要</t>
    <rPh sb="2" eb="4">
      <t>ケイエイ</t>
    </rPh>
    <rPh sb="4" eb="6">
      <t>カクシン</t>
    </rPh>
    <rPh sb="6" eb="8">
      <t>ケイカク</t>
    </rPh>
    <rPh sb="9" eb="11">
      <t>ガイヨウ</t>
    </rPh>
    <phoneticPr fontId="1"/>
  </si>
  <si>
    <t>　その他</t>
    <rPh sb="3" eb="4">
      <t>ホカ</t>
    </rPh>
    <phoneticPr fontId="1"/>
  </si>
  <si>
    <t>（○印）</t>
    <rPh sb="2" eb="3">
      <t>シルシ</t>
    </rPh>
    <phoneticPr fontId="1"/>
  </si>
  <si>
    <t>機械装置名称</t>
    <rPh sb="0" eb="2">
      <t>キカイ</t>
    </rPh>
    <rPh sb="2" eb="4">
      <t>ソウチ</t>
    </rPh>
    <rPh sb="4" eb="6">
      <t>メイショウ</t>
    </rPh>
    <phoneticPr fontId="1"/>
  </si>
  <si>
    <t>資金使途</t>
    <rPh sb="0" eb="2">
      <t>シキン</t>
    </rPh>
    <rPh sb="2" eb="4">
      <t>シト</t>
    </rPh>
    <phoneticPr fontId="1"/>
  </si>
  <si>
    <t>人</t>
    <rPh sb="0" eb="1">
      <t>ヒト</t>
    </rPh>
    <phoneticPr fontId="1"/>
  </si>
  <si>
    <r>
      <t>１．設備投資計画（経営革新計画に係るもの）　</t>
    </r>
    <r>
      <rPr>
        <sz val="9"/>
        <color theme="1"/>
        <rFont val="ＭＳ Ｐ明朝"/>
        <family val="1"/>
        <charset val="128"/>
      </rPr>
      <t>※既存事業に係るものは（既存分）と追記してください</t>
    </r>
    <rPh sb="2" eb="4">
      <t>セツビ</t>
    </rPh>
    <rPh sb="4" eb="6">
      <t>トウシ</t>
    </rPh>
    <rPh sb="6" eb="8">
      <t>ケイカク</t>
    </rPh>
    <rPh sb="9" eb="11">
      <t>ケイエイ</t>
    </rPh>
    <rPh sb="11" eb="13">
      <t>カクシン</t>
    </rPh>
    <rPh sb="13" eb="15">
      <t>ケイカク</t>
    </rPh>
    <rPh sb="16" eb="17">
      <t>カカ</t>
    </rPh>
    <rPh sb="23" eb="25">
      <t>キゾン</t>
    </rPh>
    <rPh sb="25" eb="27">
      <t>ジギョウ</t>
    </rPh>
    <rPh sb="28" eb="29">
      <t>カカ</t>
    </rPh>
    <rPh sb="34" eb="36">
      <t>キゾン</t>
    </rPh>
    <rPh sb="36" eb="37">
      <t>ブン</t>
    </rPh>
    <rPh sb="39" eb="41">
      <t>ツイキ</t>
    </rPh>
    <phoneticPr fontId="1"/>
  </si>
  <si>
    <r>
      <t>２．運転資金計画（経営革新計画に係るもの）　</t>
    </r>
    <r>
      <rPr>
        <sz val="9"/>
        <color theme="1"/>
        <rFont val="ＭＳ Ｐ明朝"/>
        <family val="1"/>
        <charset val="128"/>
      </rPr>
      <t>※既存事業に係るものは（既存分）と追記してください</t>
    </r>
    <rPh sb="2" eb="4">
      <t>ウンテン</t>
    </rPh>
    <rPh sb="4" eb="6">
      <t>シキン</t>
    </rPh>
    <rPh sb="6" eb="8">
      <t>ケイカク</t>
    </rPh>
    <rPh sb="9" eb="11">
      <t>ケイエイ</t>
    </rPh>
    <rPh sb="11" eb="13">
      <t>カクシン</t>
    </rPh>
    <rPh sb="13" eb="15">
      <t>ケイカク</t>
    </rPh>
    <rPh sb="16" eb="17">
      <t>カカ</t>
    </rPh>
    <rPh sb="23" eb="25">
      <t>キゾン</t>
    </rPh>
    <rPh sb="25" eb="27">
      <t>ジギョウ</t>
    </rPh>
    <rPh sb="28" eb="29">
      <t>カカ</t>
    </rPh>
    <rPh sb="34" eb="36">
      <t>キゾン</t>
    </rPh>
    <rPh sb="36" eb="37">
      <t>ブン</t>
    </rPh>
    <rPh sb="39" eb="41">
      <t>ツイキ</t>
    </rPh>
    <phoneticPr fontId="1"/>
  </si>
  <si>
    <t>数　量</t>
    <rPh sb="0" eb="1">
      <t>カズ</t>
    </rPh>
    <rPh sb="2" eb="3">
      <t>リョウ</t>
    </rPh>
    <phoneticPr fontId="1"/>
  </si>
  <si>
    <t>単　　価</t>
    <rPh sb="0" eb="1">
      <t>タン</t>
    </rPh>
    <rPh sb="3" eb="4">
      <t>カ</t>
    </rPh>
    <phoneticPr fontId="1"/>
  </si>
  <si>
    <t>試験研究の名称</t>
    <rPh sb="0" eb="2">
      <t>シケン</t>
    </rPh>
    <rPh sb="2" eb="4">
      <t>ケンキュウ</t>
    </rPh>
    <rPh sb="5" eb="7">
      <t>メイショウ</t>
    </rPh>
    <phoneticPr fontId="1"/>
  </si>
  <si>
    <t>年度</t>
    <rPh sb="0" eb="2">
      <t>ネンド</t>
    </rPh>
    <phoneticPr fontId="1"/>
  </si>
  <si>
    <t>賦課基準</t>
    <rPh sb="0" eb="2">
      <t>フカ</t>
    </rPh>
    <rPh sb="2" eb="4">
      <t>キジュン</t>
    </rPh>
    <phoneticPr fontId="1"/>
  </si>
  <si>
    <t>負担金の合計
及びその積算根拠</t>
    <phoneticPr fontId="1"/>
  </si>
  <si>
    <t>構成員の賦課金額
及びその積算根拠</t>
    <phoneticPr fontId="1"/>
  </si>
  <si>
    <t>経営革新計画に係る承認申請書</t>
    <rPh sb="0" eb="2">
      <t>ケイエイ</t>
    </rPh>
    <rPh sb="2" eb="4">
      <t>カクシン</t>
    </rPh>
    <rPh sb="4" eb="6">
      <t>ケイカク</t>
    </rPh>
    <rPh sb="7" eb="8">
      <t>カカ</t>
    </rPh>
    <rPh sb="9" eb="11">
      <t>ショウニン</t>
    </rPh>
    <rPh sb="11" eb="14">
      <t>シンセイショ</t>
    </rPh>
    <phoneticPr fontId="1"/>
  </si>
  <si>
    <t>住所</t>
    <rPh sb="0" eb="2">
      <t>ジュウショ</t>
    </rPh>
    <phoneticPr fontId="1"/>
  </si>
  <si>
    <t>申請者名</t>
    <rPh sb="0" eb="3">
      <t>シンセイシャ</t>
    </rPh>
    <rPh sb="3" eb="4">
      <t>メイ</t>
    </rPh>
    <phoneticPr fontId="1"/>
  </si>
  <si>
    <t>代表者の職・氏名</t>
    <rPh sb="0" eb="3">
      <t>ダイヒョウシャ</t>
    </rPh>
    <rPh sb="4" eb="5">
      <t>ショク</t>
    </rPh>
    <rPh sb="6" eb="8">
      <t>シメイ</t>
    </rPh>
    <phoneticPr fontId="1"/>
  </si>
  <si>
    <t>　中小企業等経営強化法第１４条第１項の規定に基づき、別紙の計画について承認を受けたいので申請します。</t>
    <rPh sb="1" eb="3">
      <t>チュウショウ</t>
    </rPh>
    <rPh sb="3" eb="5">
      <t>キギョウ</t>
    </rPh>
    <rPh sb="5" eb="6">
      <t>トウ</t>
    </rPh>
    <rPh sb="6" eb="8">
      <t>ケイエイ</t>
    </rPh>
    <rPh sb="8" eb="10">
      <t>キョウカ</t>
    </rPh>
    <rPh sb="10" eb="11">
      <t>ホウ</t>
    </rPh>
    <rPh sb="11" eb="12">
      <t>ダイ</t>
    </rPh>
    <rPh sb="14" eb="15">
      <t>ジョウ</t>
    </rPh>
    <rPh sb="15" eb="16">
      <t>ダイ</t>
    </rPh>
    <rPh sb="17" eb="18">
      <t>コウ</t>
    </rPh>
    <rPh sb="19" eb="21">
      <t>キテイ</t>
    </rPh>
    <rPh sb="22" eb="23">
      <t>モト</t>
    </rPh>
    <rPh sb="26" eb="28">
      <t>ベッシ</t>
    </rPh>
    <rPh sb="29" eb="31">
      <t>ケイカク</t>
    </rPh>
    <rPh sb="35" eb="37">
      <t>ショウニン</t>
    </rPh>
    <rPh sb="38" eb="39">
      <t>ウ</t>
    </rPh>
    <rPh sb="44" eb="46">
      <t>シンセイ</t>
    </rPh>
    <phoneticPr fontId="1"/>
  </si>
  <si>
    <t>年</t>
    <rPh sb="0" eb="1">
      <t>ネン</t>
    </rPh>
    <phoneticPr fontId="1"/>
  </si>
  <si>
    <t>月</t>
    <rPh sb="0" eb="1">
      <t>ツキ</t>
    </rPh>
    <phoneticPr fontId="1"/>
  </si>
  <si>
    <t>～</t>
    <phoneticPr fontId="1"/>
  </si>
  <si>
    <t>研究開発期間：</t>
    <rPh sb="0" eb="2">
      <t>ケンキュウ</t>
    </rPh>
    <rPh sb="2" eb="4">
      <t>カイハツ</t>
    </rPh>
    <rPh sb="4" eb="6">
      <t>キカン</t>
    </rPh>
    <phoneticPr fontId="1"/>
  </si>
  <si>
    <t>（単位：千円）</t>
    <rPh sb="1" eb="3">
      <t>タンイ</t>
    </rPh>
    <rPh sb="4" eb="6">
      <t>センエン</t>
    </rPh>
    <phoneticPr fontId="1"/>
  </si>
  <si>
    <t xml:space="preserve"> ②売上原価</t>
    <rPh sb="2" eb="4">
      <t>ウリアゲ</t>
    </rPh>
    <rPh sb="4" eb="6">
      <t>ゲンカ</t>
    </rPh>
    <phoneticPr fontId="1"/>
  </si>
  <si>
    <t xml:space="preserve"> ④販売費及び一般管理費</t>
    <rPh sb="2" eb="5">
      <t>ハンバイヒ</t>
    </rPh>
    <rPh sb="5" eb="6">
      <t>オヨ</t>
    </rPh>
    <rPh sb="7" eb="9">
      <t>イッパン</t>
    </rPh>
    <rPh sb="9" eb="12">
      <t>カンリヒ</t>
    </rPh>
    <phoneticPr fontId="1"/>
  </si>
  <si>
    <t xml:space="preserve"> ⑧人件費</t>
    <rPh sb="2" eb="5">
      <t>ジンケンヒ</t>
    </rPh>
    <phoneticPr fontId="1"/>
  </si>
  <si>
    <t>）</t>
    <phoneticPr fontId="1"/>
  </si>
  <si>
    <t>数量</t>
    <rPh sb="0" eb="2">
      <t>スウリョウ</t>
    </rPh>
    <phoneticPr fontId="1"/>
  </si>
  <si>
    <t>金額</t>
    <rPh sb="0" eb="2">
      <t>キンガク</t>
    </rPh>
    <phoneticPr fontId="1"/>
  </si>
  <si>
    <t>法人名・屋号</t>
    <rPh sb="0" eb="2">
      <t>ホウジン</t>
    </rPh>
    <rPh sb="2" eb="3">
      <t>メイ</t>
    </rPh>
    <rPh sb="4" eb="6">
      <t>ヤゴウ</t>
    </rPh>
    <phoneticPr fontId="1"/>
  </si>
  <si>
    <t>経営の向上の程度を示す指標</t>
    <rPh sb="0" eb="2">
      <t>ケイエイ</t>
    </rPh>
    <rPh sb="3" eb="5">
      <t>コウジョウ</t>
    </rPh>
    <rPh sb="6" eb="8">
      <t>テイド</t>
    </rPh>
    <rPh sb="9" eb="10">
      <t>シメ</t>
    </rPh>
    <rPh sb="11" eb="13">
      <t>シヒョウ</t>
    </rPh>
    <phoneticPr fontId="1"/>
  </si>
  <si>
    <t>　１．新商品の開発又は生産</t>
    <rPh sb="3" eb="6">
      <t>シンショウヒン</t>
    </rPh>
    <rPh sb="7" eb="9">
      <t>カイハツ</t>
    </rPh>
    <rPh sb="9" eb="10">
      <t>マタ</t>
    </rPh>
    <rPh sb="11" eb="13">
      <t>セイサン</t>
    </rPh>
    <phoneticPr fontId="1"/>
  </si>
  <si>
    <t>　２．新役務(ｻｰﾋﾞｽ)の開発又は提供</t>
    <rPh sb="3" eb="4">
      <t>シン</t>
    </rPh>
    <rPh sb="4" eb="6">
      <t>エキム</t>
    </rPh>
    <rPh sb="14" eb="16">
      <t>カイハツ</t>
    </rPh>
    <rPh sb="16" eb="17">
      <t>マタ</t>
    </rPh>
    <rPh sb="18" eb="20">
      <t>テイキョウ</t>
    </rPh>
    <phoneticPr fontId="1"/>
  </si>
  <si>
    <t>　３．商品の新たな生産又は販売の方式の導入</t>
    <rPh sb="3" eb="5">
      <t>ショウヒン</t>
    </rPh>
    <rPh sb="6" eb="7">
      <t>アラ</t>
    </rPh>
    <rPh sb="9" eb="11">
      <t>セイサン</t>
    </rPh>
    <rPh sb="11" eb="12">
      <t>マタ</t>
    </rPh>
    <rPh sb="13" eb="15">
      <t>ハンバイ</t>
    </rPh>
    <rPh sb="16" eb="18">
      <t>ホウシキ</t>
    </rPh>
    <rPh sb="19" eb="21">
      <t>ドウニュウ</t>
    </rPh>
    <phoneticPr fontId="1"/>
  </si>
  <si>
    <t>　</t>
    <phoneticPr fontId="1"/>
  </si>
  <si>
    <t>　４．役務(ｻｰﾋﾞｽ)の新たな提供の方式の導入</t>
    <rPh sb="3" eb="5">
      <t>エキム</t>
    </rPh>
    <rPh sb="13" eb="14">
      <t>アラ</t>
    </rPh>
    <rPh sb="16" eb="18">
      <t>テイキョウ</t>
    </rPh>
    <rPh sb="19" eb="21">
      <t>ホウシキ</t>
    </rPh>
    <rPh sb="22" eb="24">
      <t>ドウニュウ</t>
    </rPh>
    <phoneticPr fontId="1"/>
  </si>
  <si>
    <t>　５．技術に関する研究開発及びその成果の利用</t>
    <rPh sb="3" eb="5">
      <t>ギジュツ</t>
    </rPh>
    <rPh sb="6" eb="7">
      <t>カン</t>
    </rPh>
    <rPh sb="9" eb="11">
      <t>ケンキュウ</t>
    </rPh>
    <rPh sb="11" eb="13">
      <t>カイハツ</t>
    </rPh>
    <rPh sb="13" eb="14">
      <t>オヨ</t>
    </rPh>
    <rPh sb="17" eb="19">
      <t>セイカ</t>
    </rPh>
    <rPh sb="20" eb="22">
      <t>リヨウ</t>
    </rPh>
    <phoneticPr fontId="1"/>
  </si>
  <si>
    <t>　６．その他の新たな事業活動</t>
    <rPh sb="5" eb="6">
      <t>ホカ</t>
    </rPh>
    <rPh sb="7" eb="8">
      <t>アラ</t>
    </rPh>
    <rPh sb="10" eb="12">
      <t>ジギョウ</t>
    </rPh>
    <rPh sb="12" eb="14">
      <t>カツドウ</t>
    </rPh>
    <phoneticPr fontId="1"/>
  </si>
  <si>
    <t xml:space="preserve"> 全国</t>
    <rPh sb="1" eb="3">
      <t>ゼンコク</t>
    </rPh>
    <phoneticPr fontId="1"/>
  </si>
  <si>
    <t xml:space="preserve"> 県内</t>
    <rPh sb="1" eb="3">
      <t>ケンナイ</t>
    </rPh>
    <phoneticPr fontId="1"/>
  </si>
  <si>
    <t xml:space="preserve"> 市町村</t>
    <rPh sb="1" eb="4">
      <t>シチョウソン</t>
    </rPh>
    <phoneticPr fontId="1"/>
  </si>
  <si>
    <t xml:space="preserve"> ある程度採用</t>
    <rPh sb="3" eb="5">
      <t>テイド</t>
    </rPh>
    <rPh sb="5" eb="7">
      <t>サイヨウ</t>
    </rPh>
    <phoneticPr fontId="1"/>
  </si>
  <si>
    <t xml:space="preserve"> 一部採用</t>
    <rPh sb="1" eb="3">
      <t>イチブ</t>
    </rPh>
    <rPh sb="3" eb="5">
      <t>サイヨウ</t>
    </rPh>
    <phoneticPr fontId="1"/>
  </si>
  <si>
    <t xml:space="preserve"> 採用例なし</t>
    <rPh sb="1" eb="4">
      <t>サイヨウレイ</t>
    </rPh>
    <phoneticPr fontId="1"/>
  </si>
  <si>
    <t>受付番号</t>
    <rPh sb="0" eb="2">
      <t>ウケツケ</t>
    </rPh>
    <rPh sb="2" eb="4">
      <t>バンゴウ</t>
    </rPh>
    <phoneticPr fontId="11"/>
  </si>
  <si>
    <t>承認番号</t>
    <rPh sb="0" eb="2">
      <t>ショウニン</t>
    </rPh>
    <rPh sb="2" eb="4">
      <t>バンゴウ</t>
    </rPh>
    <phoneticPr fontId="11"/>
  </si>
  <si>
    <t>会社名等</t>
    <rPh sb="0" eb="2">
      <t>カイシャ</t>
    </rPh>
    <rPh sb="2" eb="3">
      <t>メイ</t>
    </rPh>
    <rPh sb="3" eb="4">
      <t>トウ</t>
    </rPh>
    <phoneticPr fontId="11"/>
  </si>
  <si>
    <t>所在地(登記上の本店)</t>
    <rPh sb="0" eb="3">
      <t>ショザイチ</t>
    </rPh>
    <rPh sb="4" eb="7">
      <t>トウキジョウ</t>
    </rPh>
    <rPh sb="8" eb="10">
      <t>ホンテン</t>
    </rPh>
    <phoneticPr fontId="11"/>
  </si>
  <si>
    <t>文書送付先</t>
    <rPh sb="0" eb="2">
      <t>ブンショ</t>
    </rPh>
    <rPh sb="2" eb="5">
      <t>ソウフサキ</t>
    </rPh>
    <phoneticPr fontId="11"/>
  </si>
  <si>
    <t>資本金（万円）</t>
    <rPh sb="4" eb="5">
      <t>マン</t>
    </rPh>
    <phoneticPr fontId="11"/>
  </si>
  <si>
    <t>既存事業業種</t>
    <rPh sb="0" eb="2">
      <t>キゾン</t>
    </rPh>
    <rPh sb="2" eb="4">
      <t>ジギョウ</t>
    </rPh>
    <rPh sb="4" eb="6">
      <t>ギョウシュ</t>
    </rPh>
    <phoneticPr fontId="11"/>
  </si>
  <si>
    <t>類型１</t>
    <rPh sb="0" eb="2">
      <t>ルイケイ</t>
    </rPh>
    <phoneticPr fontId="11"/>
  </si>
  <si>
    <t>類型２</t>
    <rPh sb="0" eb="2">
      <t>ルイケイ</t>
    </rPh>
    <phoneticPr fontId="11"/>
  </si>
  <si>
    <t>類型３</t>
    <rPh sb="0" eb="2">
      <t>ルイケイ</t>
    </rPh>
    <phoneticPr fontId="11"/>
  </si>
  <si>
    <t>類型４</t>
    <rPh sb="0" eb="2">
      <t>ルイケイ</t>
    </rPh>
    <phoneticPr fontId="11"/>
  </si>
  <si>
    <t>計　　画　　内　　容</t>
    <rPh sb="0" eb="4">
      <t>ケイカク</t>
    </rPh>
    <rPh sb="6" eb="10">
      <t>ナイヨウ</t>
    </rPh>
    <phoneticPr fontId="1"/>
  </si>
  <si>
    <t>計画期間（開始）</t>
    <rPh sb="5" eb="7">
      <t>カイシ</t>
    </rPh>
    <phoneticPr fontId="12"/>
  </si>
  <si>
    <t>計画期間（終了）</t>
    <rPh sb="5" eb="7">
      <t>シュウリョウ</t>
    </rPh>
    <phoneticPr fontId="12"/>
  </si>
  <si>
    <t>付加価値額目標伸び率（％）</t>
    <rPh sb="0" eb="2">
      <t>フカ</t>
    </rPh>
    <rPh sb="2" eb="4">
      <t>カチ</t>
    </rPh>
    <rPh sb="4" eb="5">
      <t>ガク</t>
    </rPh>
    <rPh sb="5" eb="7">
      <t>モクヒョウ</t>
    </rPh>
    <rPh sb="7" eb="10">
      <t>ノビリツ</t>
    </rPh>
    <phoneticPr fontId="11"/>
  </si>
  <si>
    <t>経営革新計画の内容（説明）　　</t>
    <rPh sb="0" eb="2">
      <t>ケイエイ</t>
    </rPh>
    <rPh sb="2" eb="4">
      <t>カクシン</t>
    </rPh>
    <rPh sb="4" eb="6">
      <t>ケイカク</t>
    </rPh>
    <rPh sb="7" eb="9">
      <t>ナイヨウ</t>
    </rPh>
    <rPh sb="10" eb="12">
      <t>セツメイ</t>
    </rPh>
    <phoneticPr fontId="11"/>
  </si>
  <si>
    <t>申請日</t>
    <rPh sb="0" eb="2">
      <t>シンセイ</t>
    </rPh>
    <rPh sb="2" eb="3">
      <t>ビ</t>
    </rPh>
    <phoneticPr fontId="1"/>
  </si>
  <si>
    <t>承認年度</t>
    <rPh sb="0" eb="2">
      <t>ショウニン</t>
    </rPh>
    <rPh sb="2" eb="4">
      <t>ネンド</t>
    </rPh>
    <phoneticPr fontId="11"/>
  </si>
  <si>
    <t>承認主体</t>
    <rPh sb="0" eb="2">
      <t>ショウニン</t>
    </rPh>
    <rPh sb="2" eb="4">
      <t>シュタイ</t>
    </rPh>
    <phoneticPr fontId="11"/>
  </si>
  <si>
    <t>社名よみ</t>
    <rPh sb="0" eb="2">
      <t>シャメイ</t>
    </rPh>
    <phoneticPr fontId="11"/>
  </si>
  <si>
    <t>直近売上高</t>
    <rPh sb="0" eb="2">
      <t>チョッキン</t>
    </rPh>
    <rPh sb="2" eb="3">
      <t>ウ</t>
    </rPh>
    <rPh sb="3" eb="4">
      <t>ア</t>
    </rPh>
    <rPh sb="4" eb="5">
      <t>タカ</t>
    </rPh>
    <phoneticPr fontId="11"/>
  </si>
  <si>
    <t>従業員数</t>
    <rPh sb="0" eb="3">
      <t>ジュウギョウイン</t>
    </rPh>
    <rPh sb="3" eb="4">
      <t>スウ</t>
    </rPh>
    <phoneticPr fontId="11"/>
  </si>
  <si>
    <t>計画年数</t>
    <rPh sb="0" eb="2">
      <t>ケイカク</t>
    </rPh>
    <rPh sb="2" eb="4">
      <t>ネンスウ</t>
    </rPh>
    <phoneticPr fontId="11"/>
  </si>
  <si>
    <t>郵便番号(文書送付先)</t>
    <rPh sb="0" eb="2">
      <t>ユウビン</t>
    </rPh>
    <rPh sb="2" eb="4">
      <t>バンゴウ</t>
    </rPh>
    <rPh sb="5" eb="7">
      <t>ブンショ</t>
    </rPh>
    <rPh sb="7" eb="10">
      <t>ソウフサキ</t>
    </rPh>
    <phoneticPr fontId="11"/>
  </si>
  <si>
    <t>旧市町村コード(登記上の本店所在地)</t>
    <rPh sb="0" eb="1">
      <t>キュウ</t>
    </rPh>
    <rPh sb="1" eb="4">
      <t>シチョウソン</t>
    </rPh>
    <rPh sb="8" eb="11">
      <t>トウキジョウ</t>
    </rPh>
    <rPh sb="12" eb="14">
      <t>ホンテン</t>
    </rPh>
    <rPh sb="14" eb="17">
      <t>ショザイチ</t>
    </rPh>
    <phoneticPr fontId="11"/>
  </si>
  <si>
    <t>新市町村コード</t>
    <rPh sb="0" eb="1">
      <t>シン</t>
    </rPh>
    <rPh sb="1" eb="4">
      <t>シチョウソン</t>
    </rPh>
    <phoneticPr fontId="11"/>
  </si>
  <si>
    <t>電話番号</t>
    <rPh sb="0" eb="2">
      <t>デンワ</t>
    </rPh>
    <rPh sb="2" eb="4">
      <t>バンゴウ</t>
    </rPh>
    <phoneticPr fontId="11"/>
  </si>
  <si>
    <t>Ｅメール</t>
  </si>
  <si>
    <t>企業担当</t>
    <rPh sb="0" eb="2">
      <t>キギョウ</t>
    </rPh>
    <rPh sb="2" eb="4">
      <t>タントウ</t>
    </rPh>
    <phoneticPr fontId="11"/>
  </si>
  <si>
    <t>支援機関</t>
    <rPh sb="0" eb="2">
      <t>シエン</t>
    </rPh>
    <rPh sb="2" eb="4">
      <t>キカン</t>
    </rPh>
    <phoneticPr fontId="11"/>
  </si>
  <si>
    <t>会社名公表可</t>
    <rPh sb="0" eb="3">
      <t>カイシャメイ</t>
    </rPh>
    <rPh sb="3" eb="5">
      <t>コウヒョウ</t>
    </rPh>
    <rPh sb="5" eb="6">
      <t>カ</t>
    </rPh>
    <phoneticPr fontId="11"/>
  </si>
  <si>
    <t>住所電話公表可</t>
    <rPh sb="0" eb="2">
      <t>ジュウショ</t>
    </rPh>
    <rPh sb="2" eb="4">
      <t>デンワ</t>
    </rPh>
    <rPh sb="4" eb="6">
      <t>コウヒョウ</t>
    </rPh>
    <rPh sb="6" eb="7">
      <t>カ</t>
    </rPh>
    <phoneticPr fontId="11"/>
  </si>
  <si>
    <t>計画概要公表可</t>
    <rPh sb="0" eb="2">
      <t>ケイカク</t>
    </rPh>
    <rPh sb="2" eb="4">
      <t>ガイヨウ</t>
    </rPh>
    <rPh sb="4" eb="6">
      <t>コウヒョウ</t>
    </rPh>
    <rPh sb="6" eb="7">
      <t>カ</t>
    </rPh>
    <phoneticPr fontId="11"/>
  </si>
  <si>
    <t>複数回承認企業</t>
    <rPh sb="0" eb="3">
      <t>フクスウカイ</t>
    </rPh>
    <rPh sb="3" eb="5">
      <t>ショウニン</t>
    </rPh>
    <rPh sb="5" eb="7">
      <t>キギョウ</t>
    </rPh>
    <phoneticPr fontId="11"/>
  </si>
  <si>
    <t>H14業種コード（中分類）</t>
    <rPh sb="3" eb="5">
      <t>ギョウシュ</t>
    </rPh>
    <rPh sb="9" eb="12">
      <t>チュウブンルイ</t>
    </rPh>
    <phoneticPr fontId="11"/>
  </si>
  <si>
    <t>H14業種コード（大分類）</t>
    <rPh sb="3" eb="5">
      <t>ギョウシュ</t>
    </rPh>
    <rPh sb="9" eb="12">
      <t>ダイブンルイ</t>
    </rPh>
    <phoneticPr fontId="11"/>
  </si>
  <si>
    <t>業種（小分類）</t>
    <rPh sb="0" eb="2">
      <t>ギョウシュ</t>
    </rPh>
    <rPh sb="3" eb="6">
      <t>ショウブンルイ</t>
    </rPh>
    <phoneticPr fontId="11"/>
  </si>
  <si>
    <t>H19業種コード（大分類）</t>
    <rPh sb="3" eb="5">
      <t>ギョウシュ</t>
    </rPh>
    <rPh sb="9" eb="12">
      <t>ダイブンルイ</t>
    </rPh>
    <phoneticPr fontId="11"/>
  </si>
  <si>
    <t>H19業種コード（中分類）</t>
    <rPh sb="3" eb="5">
      <t>ギョウシュ</t>
    </rPh>
    <rPh sb="9" eb="12">
      <t>チュウブンルイ</t>
    </rPh>
    <phoneticPr fontId="11"/>
  </si>
  <si>
    <t>設備投資計画の有無
有：1
無：0</t>
    <rPh sb="0" eb="2">
      <t>セツビ</t>
    </rPh>
    <rPh sb="2" eb="4">
      <t>トウシ</t>
    </rPh>
    <rPh sb="4" eb="6">
      <t>ケイカク</t>
    </rPh>
    <rPh sb="7" eb="9">
      <t>ウム</t>
    </rPh>
    <rPh sb="10" eb="11">
      <t>ア</t>
    </rPh>
    <rPh sb="14" eb="15">
      <t>ム</t>
    </rPh>
    <phoneticPr fontId="11"/>
  </si>
  <si>
    <t>常勤役員数</t>
    <rPh sb="0" eb="2">
      <t>ジョウキン</t>
    </rPh>
    <rPh sb="2" eb="4">
      <t>ヤクイン</t>
    </rPh>
    <rPh sb="4" eb="5">
      <t>スウ</t>
    </rPh>
    <phoneticPr fontId="11"/>
  </si>
  <si>
    <t>従業員のうちパート人数</t>
    <rPh sb="0" eb="3">
      <t>ジュウギョウイン</t>
    </rPh>
    <rPh sb="9" eb="10">
      <t>ニン</t>
    </rPh>
    <rPh sb="10" eb="11">
      <t>スウ</t>
    </rPh>
    <phoneticPr fontId="11"/>
  </si>
  <si>
    <t>代表者職名</t>
    <rPh sb="0" eb="3">
      <t>ダイヒョウシャ</t>
    </rPh>
    <rPh sb="3" eb="5">
      <t>ショクメイ</t>
    </rPh>
    <phoneticPr fontId="11"/>
  </si>
  <si>
    <t>代表者氏名</t>
    <rPh sb="0" eb="3">
      <t>ダイヒョウシャ</t>
    </rPh>
    <rPh sb="3" eb="5">
      <t>シメイ</t>
    </rPh>
    <phoneticPr fontId="11"/>
  </si>
  <si>
    <t>財務内容所見</t>
    <rPh sb="0" eb="2">
      <t>ザイム</t>
    </rPh>
    <rPh sb="2" eb="4">
      <t>ナイヨウ</t>
    </rPh>
    <rPh sb="4" eb="6">
      <t>ショケン</t>
    </rPh>
    <phoneticPr fontId="11"/>
  </si>
  <si>
    <t>承認についての所見</t>
    <rPh sb="0" eb="2">
      <t>ショウニン</t>
    </rPh>
    <rPh sb="7" eb="9">
      <t>ショケン</t>
    </rPh>
    <phoneticPr fontId="11"/>
  </si>
  <si>
    <t>審査会回数</t>
    <rPh sb="0" eb="3">
      <t>シンサカイ</t>
    </rPh>
    <rPh sb="3" eb="5">
      <t>カイスウ</t>
    </rPh>
    <phoneticPr fontId="11"/>
  </si>
  <si>
    <t>承認日</t>
    <rPh sb="0" eb="2">
      <t>ショウニン</t>
    </rPh>
    <rPh sb="2" eb="3">
      <t>ビ</t>
    </rPh>
    <phoneticPr fontId="11"/>
  </si>
  <si>
    <t>計画変更承認日</t>
    <rPh sb="0" eb="2">
      <t>ケイカク</t>
    </rPh>
    <rPh sb="2" eb="4">
      <t>ヘンコウ</t>
    </rPh>
    <rPh sb="4" eb="6">
      <t>ショウニン</t>
    </rPh>
    <rPh sb="6" eb="7">
      <t>ビ</t>
    </rPh>
    <phoneticPr fontId="11"/>
  </si>
  <si>
    <t>承認取消日</t>
    <rPh sb="0" eb="2">
      <t>ショウニン</t>
    </rPh>
    <rPh sb="2" eb="3">
      <t>ト</t>
    </rPh>
    <rPh sb="3" eb="4">
      <t>ケ</t>
    </rPh>
    <rPh sb="4" eb="5">
      <t>ヒ</t>
    </rPh>
    <phoneticPr fontId="11"/>
  </si>
  <si>
    <t>グループ構成数</t>
    <rPh sb="4" eb="6">
      <t>コウセイ</t>
    </rPh>
    <rPh sb="6" eb="7">
      <t>スウ</t>
    </rPh>
    <phoneticPr fontId="11"/>
  </si>
  <si>
    <t>組合構成数</t>
    <rPh sb="0" eb="2">
      <t>クミアイ</t>
    </rPh>
    <rPh sb="2" eb="4">
      <t>コウセイ</t>
    </rPh>
    <rPh sb="4" eb="5">
      <t>スウ</t>
    </rPh>
    <phoneticPr fontId="11"/>
  </si>
  <si>
    <t>フォローアップ回答状況①</t>
    <rPh sb="7" eb="9">
      <t>カイトウ</t>
    </rPh>
    <rPh sb="9" eb="11">
      <t>ジョウキョウ</t>
    </rPh>
    <phoneticPr fontId="11"/>
  </si>
  <si>
    <t>フォローアップ回答状況②</t>
    <rPh sb="7" eb="9">
      <t>カイトウ</t>
    </rPh>
    <rPh sb="9" eb="11">
      <t>ジョウキョウ</t>
    </rPh>
    <phoneticPr fontId="11"/>
  </si>
  <si>
    <t>フォローアップ回答状況③</t>
    <rPh sb="7" eb="9">
      <t>カイトウ</t>
    </rPh>
    <rPh sb="9" eb="11">
      <t>ジョウキョウ</t>
    </rPh>
    <phoneticPr fontId="11"/>
  </si>
  <si>
    <t>フォローアップ回答状況④</t>
    <rPh sb="7" eb="9">
      <t>カイトウ</t>
    </rPh>
    <rPh sb="9" eb="11">
      <t>ジョウキョウ</t>
    </rPh>
    <phoneticPr fontId="11"/>
  </si>
  <si>
    <t>フォローアップ回答状況⑤</t>
    <rPh sb="7" eb="9">
      <t>カイトウ</t>
    </rPh>
    <rPh sb="9" eb="11">
      <t>ジョウキョウ</t>
    </rPh>
    <phoneticPr fontId="11"/>
  </si>
  <si>
    <t>終了企業調査回答状況</t>
    <rPh sb="0" eb="2">
      <t>シュウリョウ</t>
    </rPh>
    <rPh sb="2" eb="4">
      <t>キギョウ</t>
    </rPh>
    <rPh sb="4" eb="6">
      <t>チョウサ</t>
    </rPh>
    <rPh sb="6" eb="8">
      <t>カイトウ</t>
    </rPh>
    <rPh sb="8" eb="10">
      <t>ジョウキョウ</t>
    </rPh>
    <phoneticPr fontId="11"/>
  </si>
  <si>
    <t>申請者の状態</t>
    <rPh sb="0" eb="3">
      <t>シンセイシャ</t>
    </rPh>
    <rPh sb="4" eb="6">
      <t>ジョウタイ</t>
    </rPh>
    <phoneticPr fontId="11"/>
  </si>
  <si>
    <t>承認を取り消す理由</t>
    <rPh sb="0" eb="2">
      <t>ショウニン</t>
    </rPh>
    <rPh sb="3" eb="4">
      <t>ト</t>
    </rPh>
    <rPh sb="5" eb="6">
      <t>ケ</t>
    </rPh>
    <rPh sb="7" eb="9">
      <t>リユウ</t>
    </rPh>
    <phoneticPr fontId="11"/>
  </si>
  <si>
    <t>FAX番号</t>
    <rPh sb="3" eb="5">
      <t>バンゴウ</t>
    </rPh>
    <phoneticPr fontId="11"/>
  </si>
  <si>
    <t>設立年月</t>
    <rPh sb="0" eb="2">
      <t>セツリツ</t>
    </rPh>
    <rPh sb="2" eb="4">
      <t>ネンゲツ</t>
    </rPh>
    <phoneticPr fontId="11"/>
  </si>
  <si>
    <t>所在地の商工会・商工会議所へ情報提供（不同意は○）</t>
    <rPh sb="0" eb="3">
      <t>ショザイチ</t>
    </rPh>
    <rPh sb="4" eb="7">
      <t>ショウコウカイ</t>
    </rPh>
    <rPh sb="8" eb="10">
      <t>ショウコウ</t>
    </rPh>
    <rPh sb="10" eb="13">
      <t>カイギショ</t>
    </rPh>
    <rPh sb="14" eb="16">
      <t>ジョウホウ</t>
    </rPh>
    <rPh sb="16" eb="18">
      <t>テイキョウ</t>
    </rPh>
    <rPh sb="19" eb="22">
      <t>フドウイ</t>
    </rPh>
    <phoneticPr fontId="11"/>
  </si>
  <si>
    <t>台帳用データ</t>
    <rPh sb="0" eb="2">
      <t>ダイチョウ</t>
    </rPh>
    <rPh sb="2" eb="3">
      <t>ヨウ</t>
    </rPh>
    <phoneticPr fontId="1"/>
  </si>
  <si>
    <t>　私は、福岡県が福岡県暴力団排除条例に基づき、公共工事その他の県の事務又は事業により暴力団を利することとならないように、暴力団員はもとより、暴力団若しくは暴力団員と密接な関係を有する者を入札、契約から排除していることを認識したうえで、裏面の記載事項について説明を受け、これを了解し、下記事項について、誓約いたします。なお、これらの事項に反する場合、契約の解除等、貴県が行う一切の措置について異議の申し立てを行いません。</t>
    <phoneticPr fontId="1"/>
  </si>
  <si>
    <t>記</t>
    <rPh sb="0" eb="1">
      <t>キ</t>
    </rPh>
    <phoneticPr fontId="1"/>
  </si>
  <si>
    <t>＜福岡県経営革新計画承認事務処理要領（暴力団排除条項）抜粋＞</t>
    <rPh sb="1" eb="4">
      <t>フクオカケン</t>
    </rPh>
    <rPh sb="4" eb="6">
      <t>ケイエイ</t>
    </rPh>
    <rPh sb="6" eb="8">
      <t>カクシン</t>
    </rPh>
    <rPh sb="8" eb="10">
      <t>ケイカク</t>
    </rPh>
    <rPh sb="10" eb="12">
      <t>ショウニン</t>
    </rPh>
    <rPh sb="12" eb="14">
      <t>ジム</t>
    </rPh>
    <rPh sb="14" eb="16">
      <t>ショリ</t>
    </rPh>
    <rPh sb="16" eb="18">
      <t>ヨウリョウ</t>
    </rPh>
    <rPh sb="19" eb="22">
      <t>ボウリョクダン</t>
    </rPh>
    <rPh sb="22" eb="24">
      <t>ハイジョ</t>
    </rPh>
    <rPh sb="24" eb="26">
      <t>ジョウコウ</t>
    </rPh>
    <rPh sb="27" eb="29">
      <t>バッスイ</t>
    </rPh>
    <phoneticPr fontId="1"/>
  </si>
  <si>
    <t>第２条</t>
    <rPh sb="0" eb="1">
      <t>ダイ</t>
    </rPh>
    <rPh sb="2" eb="3">
      <t>ジョウ</t>
    </rPh>
    <phoneticPr fontId="1"/>
  </si>
  <si>
    <t>様式第８号</t>
    <rPh sb="0" eb="2">
      <t>ヨウシキ</t>
    </rPh>
    <rPh sb="2" eb="3">
      <t>ダイ</t>
    </rPh>
    <rPh sb="4" eb="5">
      <t>ゴウ</t>
    </rPh>
    <phoneticPr fontId="15"/>
  </si>
  <si>
    <t>申請企業役員名簿</t>
    <rPh sb="0" eb="2">
      <t>シンセイ</t>
    </rPh>
    <rPh sb="2" eb="4">
      <t>キギョウ</t>
    </rPh>
    <rPh sb="4" eb="6">
      <t>ヤクイン</t>
    </rPh>
    <rPh sb="6" eb="8">
      <t>メイボ</t>
    </rPh>
    <phoneticPr fontId="15"/>
  </si>
  <si>
    <t>氏名（半角ｶﾀｶﾅ）</t>
    <rPh sb="0" eb="2">
      <t>シメイ</t>
    </rPh>
    <rPh sb="3" eb="5">
      <t>ハンカク</t>
    </rPh>
    <phoneticPr fontId="15"/>
  </si>
  <si>
    <t>生年月日</t>
    <rPh sb="0" eb="2">
      <t>セイネン</t>
    </rPh>
    <rPh sb="2" eb="4">
      <t>ガッピ</t>
    </rPh>
    <phoneticPr fontId="15"/>
  </si>
  <si>
    <t>性別
（全角）</t>
    <rPh sb="0" eb="2">
      <t>セイベツ</t>
    </rPh>
    <rPh sb="4" eb="6">
      <t>ゼンカク</t>
    </rPh>
    <phoneticPr fontId="15"/>
  </si>
  <si>
    <t>元号
（全角）</t>
    <rPh sb="0" eb="2">
      <t>ゲンゴウ</t>
    </rPh>
    <rPh sb="4" eb="6">
      <t>ゼンカク</t>
    </rPh>
    <phoneticPr fontId="15"/>
  </si>
  <si>
    <t>（記載上の注意）</t>
  </si>
  <si>
    <t>氏名（全角漢字）</t>
    <rPh sb="3" eb="5">
      <t>ゼンカク</t>
    </rPh>
    <phoneticPr fontId="15"/>
  </si>
  <si>
    <t>年
（半角）</t>
    <rPh sb="0" eb="1">
      <t>ネン</t>
    </rPh>
    <rPh sb="3" eb="5">
      <t>ハンカク</t>
    </rPh>
    <phoneticPr fontId="15"/>
  </si>
  <si>
    <t>月
（半角）</t>
    <rPh sb="0" eb="1">
      <t>ツキ</t>
    </rPh>
    <rPh sb="3" eb="5">
      <t>ハンカク</t>
    </rPh>
    <phoneticPr fontId="15"/>
  </si>
  <si>
    <t>日
（半角）</t>
    <rPh sb="0" eb="1">
      <t>ヒ</t>
    </rPh>
    <rPh sb="3" eb="5">
      <t>ハンカク</t>
    </rPh>
    <phoneticPr fontId="15"/>
  </si>
  <si>
    <t>誓　約　書</t>
    <rPh sb="0" eb="1">
      <t>チカイ</t>
    </rPh>
    <rPh sb="2" eb="3">
      <t>ヤク</t>
    </rPh>
    <rPh sb="4" eb="5">
      <t>ショ</t>
    </rPh>
    <phoneticPr fontId="1"/>
  </si>
  <si>
    <t>　　１　福岡県経営革新計画承認事務処理要領第２条第２項第１号に規定する暴力団排除条項
　　　のいずれにも該当しません。</t>
    <phoneticPr fontId="1"/>
  </si>
  <si>
    <t>　　２　上記条項に該当する事由の有無の確認のため、役員名簿等の提出を求められたときは、
　　　速やかに提出します。</t>
    <phoneticPr fontId="1"/>
  </si>
  <si>
    <t>暴力団排除条項の解釈について</t>
    <phoneticPr fontId="1"/>
  </si>
  <si>
    <t>　２　知事は、前項の要件を満たしている場合であっても、次の各号に掲げる内容のいずれかに
　　該当する場合は、承認を行わない。</t>
    <rPh sb="3" eb="5">
      <t>チジ</t>
    </rPh>
    <rPh sb="7" eb="9">
      <t>ゼンコウ</t>
    </rPh>
    <rPh sb="10" eb="12">
      <t>ヨウケン</t>
    </rPh>
    <rPh sb="13" eb="14">
      <t>ミ</t>
    </rPh>
    <rPh sb="19" eb="21">
      <t>バアイ</t>
    </rPh>
    <rPh sb="27" eb="28">
      <t>ツギ</t>
    </rPh>
    <rPh sb="29" eb="31">
      <t>カクゴウ</t>
    </rPh>
    <rPh sb="32" eb="33">
      <t>カカ</t>
    </rPh>
    <rPh sb="35" eb="37">
      <t>ナイヨウ</t>
    </rPh>
    <phoneticPr fontId="1"/>
  </si>
  <si>
    <t>　（１）警察本部からの通知に基づき、申請者が次の各号のいずれかに該当するとき。</t>
    <rPh sb="4" eb="6">
      <t>ケイサツ</t>
    </rPh>
    <rPh sb="6" eb="8">
      <t>ホンブ</t>
    </rPh>
    <rPh sb="11" eb="13">
      <t>ツウチ</t>
    </rPh>
    <rPh sb="14" eb="15">
      <t>モト</t>
    </rPh>
    <rPh sb="18" eb="21">
      <t>シンセイシャ</t>
    </rPh>
    <rPh sb="22" eb="23">
      <t>ツギ</t>
    </rPh>
    <rPh sb="24" eb="26">
      <t>カクゴウ</t>
    </rPh>
    <rPh sb="32" eb="34">
      <t>ガイトウ</t>
    </rPh>
    <phoneticPr fontId="1"/>
  </si>
  <si>
    <t>　　ア　計画的又は常習的に暴力的不法行為等を行い、又は行うおそれがある組織（以下「暴力
　　　的組織」という。）であるとき。</t>
    <rPh sb="4" eb="7">
      <t>ケイカクテキ</t>
    </rPh>
    <rPh sb="7" eb="8">
      <t>マタ</t>
    </rPh>
    <rPh sb="9" eb="12">
      <t>ジョウシュウテキ</t>
    </rPh>
    <rPh sb="13" eb="16">
      <t>ボウリョクテキ</t>
    </rPh>
    <rPh sb="16" eb="18">
      <t>フホウ</t>
    </rPh>
    <rPh sb="18" eb="20">
      <t>コウイ</t>
    </rPh>
    <rPh sb="20" eb="21">
      <t>トウ</t>
    </rPh>
    <rPh sb="22" eb="23">
      <t>オコナ</t>
    </rPh>
    <rPh sb="25" eb="26">
      <t>マタ</t>
    </rPh>
    <rPh sb="27" eb="28">
      <t>オコナ</t>
    </rPh>
    <rPh sb="35" eb="37">
      <t>ソシキ</t>
    </rPh>
    <rPh sb="38" eb="40">
      <t>イカ</t>
    </rPh>
    <rPh sb="41" eb="42">
      <t>ボウ</t>
    </rPh>
    <phoneticPr fontId="1"/>
  </si>
  <si>
    <t>　　イ　役員等（個人である場合におけるその者、法人である場合におけるその法人の役員又は
　　　当該個人若しくは法人の経営に事実上参画している者をいう。以下同じ。）が、暴力的組織
　　　の構成員（構成員とみなされる場合を含む。以下「構成員等」という。）となっているとき。</t>
    <rPh sb="4" eb="6">
      <t>ヤクイン</t>
    </rPh>
    <rPh sb="6" eb="7">
      <t>トウ</t>
    </rPh>
    <rPh sb="8" eb="10">
      <t>コジン</t>
    </rPh>
    <rPh sb="13" eb="15">
      <t>バアイ</t>
    </rPh>
    <rPh sb="21" eb="22">
      <t>モノ</t>
    </rPh>
    <rPh sb="23" eb="25">
      <t>ホウジン</t>
    </rPh>
    <rPh sb="28" eb="30">
      <t>バアイ</t>
    </rPh>
    <rPh sb="36" eb="38">
      <t>ホウジン</t>
    </rPh>
    <rPh sb="39" eb="41">
      <t>ヤクイン</t>
    </rPh>
    <rPh sb="41" eb="42">
      <t>マタ</t>
    </rPh>
    <phoneticPr fontId="1"/>
  </si>
  <si>
    <t>　　ウ　構成員等であることを知りながら、構成員等を雇用し、又は使用しているとき。</t>
    <rPh sb="4" eb="7">
      <t>コウセイイン</t>
    </rPh>
    <rPh sb="7" eb="8">
      <t>トウ</t>
    </rPh>
    <rPh sb="14" eb="15">
      <t>シ</t>
    </rPh>
    <rPh sb="20" eb="23">
      <t>コウセイイン</t>
    </rPh>
    <rPh sb="23" eb="24">
      <t>トウ</t>
    </rPh>
    <rPh sb="25" eb="27">
      <t>コヨウ</t>
    </rPh>
    <rPh sb="29" eb="30">
      <t>マタ</t>
    </rPh>
    <rPh sb="31" eb="33">
      <t>シヨウ</t>
    </rPh>
    <phoneticPr fontId="1"/>
  </si>
  <si>
    <t>　　エ　ア又はイに該当するものであることを知りながら、そのものと下請契約（一次及び二次下請
　　　以降全ての下請契約を含む。）又は資材、原材料の購入契約等を締結したとき。</t>
    <rPh sb="5" eb="6">
      <t>マタ</t>
    </rPh>
    <rPh sb="9" eb="11">
      <t>ガイトウ</t>
    </rPh>
    <rPh sb="21" eb="22">
      <t>シ</t>
    </rPh>
    <rPh sb="32" eb="34">
      <t>シタウケ</t>
    </rPh>
    <rPh sb="34" eb="36">
      <t>ケイヤク</t>
    </rPh>
    <rPh sb="37" eb="39">
      <t>イチジ</t>
    </rPh>
    <rPh sb="39" eb="40">
      <t>オヨ</t>
    </rPh>
    <rPh sb="41" eb="42">
      <t>ニ</t>
    </rPh>
    <phoneticPr fontId="1"/>
  </si>
  <si>
    <t>　　オ　自社、自己若しくは第三者の不正の利益を図る目的又は第三者に損害を与える目的をも
　　　って、暴力的組織又は構成員等を利用したとき。</t>
    <rPh sb="4" eb="6">
      <t>ジシャ</t>
    </rPh>
    <rPh sb="7" eb="9">
      <t>ジコ</t>
    </rPh>
    <rPh sb="9" eb="10">
      <t>モ</t>
    </rPh>
    <rPh sb="13" eb="16">
      <t>ダイサンシャ</t>
    </rPh>
    <rPh sb="17" eb="19">
      <t>フセイ</t>
    </rPh>
    <rPh sb="20" eb="22">
      <t>リエキ</t>
    </rPh>
    <rPh sb="23" eb="24">
      <t>ハカ</t>
    </rPh>
    <rPh sb="25" eb="27">
      <t>モクテキ</t>
    </rPh>
    <rPh sb="27" eb="28">
      <t>マタ</t>
    </rPh>
    <rPh sb="29" eb="32">
      <t>ダイサンシャ</t>
    </rPh>
    <rPh sb="33" eb="35">
      <t>ソンガイ</t>
    </rPh>
    <rPh sb="36" eb="37">
      <t>アタ</t>
    </rPh>
    <rPh sb="39" eb="41">
      <t>モクテキ</t>
    </rPh>
    <phoneticPr fontId="1"/>
  </si>
  <si>
    <t>　　カ　暴力的組織又は構成員等に経済上の利益又は便宜を供与したとき。</t>
    <rPh sb="4" eb="7">
      <t>ボウリョクテキ</t>
    </rPh>
    <rPh sb="7" eb="9">
      <t>ソシキ</t>
    </rPh>
    <rPh sb="9" eb="10">
      <t>マタ</t>
    </rPh>
    <rPh sb="11" eb="15">
      <t>コウセイイントウ</t>
    </rPh>
    <rPh sb="16" eb="18">
      <t>ケイザイ</t>
    </rPh>
    <rPh sb="18" eb="19">
      <t>ジョウ</t>
    </rPh>
    <rPh sb="20" eb="22">
      <t>リエキ</t>
    </rPh>
    <rPh sb="22" eb="23">
      <t>マタ</t>
    </rPh>
    <rPh sb="24" eb="26">
      <t>ベンギ</t>
    </rPh>
    <rPh sb="27" eb="29">
      <t>キョウヨ</t>
    </rPh>
    <phoneticPr fontId="1"/>
  </si>
  <si>
    <t>　　キ　役員等又は使用人が、個人の私生活上において、自己若しくは第三者の不正を利益を図
　　　る目的若しくは第三者に損害を与える目的をもって、暴力的組織若しくは構成員等を利用し
　　　たとき、又は暴力的組織若しくは構成員等に経済上の利益若しくは便宜を供与したとき。</t>
    <rPh sb="4" eb="6">
      <t>ヤクイン</t>
    </rPh>
    <rPh sb="6" eb="7">
      <t>トウ</t>
    </rPh>
    <rPh sb="7" eb="8">
      <t>マタ</t>
    </rPh>
    <rPh sb="9" eb="11">
      <t>シヨウ</t>
    </rPh>
    <rPh sb="11" eb="12">
      <t>ニン</t>
    </rPh>
    <rPh sb="14" eb="16">
      <t>コジン</t>
    </rPh>
    <rPh sb="17" eb="20">
      <t>シセイカツ</t>
    </rPh>
    <rPh sb="20" eb="21">
      <t>ウエ</t>
    </rPh>
    <rPh sb="26" eb="28">
      <t>ジコ</t>
    </rPh>
    <rPh sb="28" eb="29">
      <t>モ</t>
    </rPh>
    <rPh sb="32" eb="35">
      <t>ダイサンシャ</t>
    </rPh>
    <rPh sb="36" eb="38">
      <t>フセイ</t>
    </rPh>
    <rPh sb="39" eb="41">
      <t>リエキ</t>
    </rPh>
    <phoneticPr fontId="1"/>
  </si>
  <si>
    <t>　　ク　役員等又は使用人が、暴力的組織又は構成員等と密接な交際を有し、又は社会的に非難
　　　される関係を有しているとき。</t>
    <rPh sb="4" eb="6">
      <t>ヤクイン</t>
    </rPh>
    <rPh sb="6" eb="7">
      <t>トウ</t>
    </rPh>
    <rPh sb="7" eb="8">
      <t>マタ</t>
    </rPh>
    <rPh sb="9" eb="11">
      <t>シヨウ</t>
    </rPh>
    <rPh sb="11" eb="12">
      <t>ニン</t>
    </rPh>
    <rPh sb="14" eb="17">
      <t>ボウリョクテキ</t>
    </rPh>
    <rPh sb="17" eb="19">
      <t>ソシキ</t>
    </rPh>
    <rPh sb="19" eb="20">
      <t>マタ</t>
    </rPh>
    <rPh sb="21" eb="24">
      <t>コウセイイン</t>
    </rPh>
    <rPh sb="24" eb="25">
      <t>トウ</t>
    </rPh>
    <rPh sb="26" eb="28">
      <t>ミッセツ</t>
    </rPh>
    <rPh sb="29" eb="31">
      <t>コウサイ</t>
    </rPh>
    <rPh sb="32" eb="33">
      <t>ユウ</t>
    </rPh>
    <rPh sb="35" eb="36">
      <t>マタ</t>
    </rPh>
    <rPh sb="37" eb="40">
      <t>シャカイテキ</t>
    </rPh>
    <rPh sb="41" eb="42">
      <t>ヒ</t>
    </rPh>
    <phoneticPr fontId="1"/>
  </si>
  <si>
    <t>　様式第７号</t>
    <rPh sb="1" eb="3">
      <t>ヨウシキ</t>
    </rPh>
    <rPh sb="3" eb="4">
      <t>ダイ</t>
    </rPh>
    <rPh sb="5" eb="6">
      <t>ゴウ</t>
    </rPh>
    <phoneticPr fontId="1"/>
  </si>
  <si>
    <t>　役員名簿情報は、福岡県経営革新計画事務処理要領第２条第２項に規定する暴力団員に該当するものであるか、福岡県警に対して照会するために利用します。</t>
    <phoneticPr fontId="15"/>
  </si>
  <si>
    <t>いいえ</t>
  </si>
  <si>
    <t>（名称：</t>
    <rPh sb="1" eb="3">
      <t>メイショウ</t>
    </rPh>
    <phoneticPr fontId="1"/>
  </si>
  <si>
    <t>（</t>
    <phoneticPr fontId="1"/>
  </si>
  <si>
    <t>　Ⓐ普通償却額</t>
    <rPh sb="2" eb="4">
      <t>フツウ</t>
    </rPh>
    <rPh sb="4" eb="7">
      <t>ショウキャクガク</t>
    </rPh>
    <phoneticPr fontId="1"/>
  </si>
  <si>
    <t>　Ⓑ特別償却額</t>
    <rPh sb="2" eb="4">
      <t>トクベツ</t>
    </rPh>
    <rPh sb="4" eb="6">
      <t>ショウキャク</t>
    </rPh>
    <rPh sb="6" eb="7">
      <t>ガク</t>
    </rPh>
    <phoneticPr fontId="1"/>
  </si>
  <si>
    <t>計画１年目</t>
    <phoneticPr fontId="1"/>
  </si>
  <si>
    <r>
      <t>新規性のレベル　</t>
    </r>
    <r>
      <rPr>
        <sz val="9"/>
        <color theme="1"/>
        <rFont val="ＭＳ Ｐ明朝"/>
        <family val="1"/>
        <charset val="128"/>
      </rPr>
      <t>①と②該当するものに○印をつけてください</t>
    </r>
    <rPh sb="0" eb="3">
      <t>シンキセイ</t>
    </rPh>
    <rPh sb="11" eb="13">
      <t>ガイトウ</t>
    </rPh>
    <rPh sb="19" eb="20">
      <t>シルシ</t>
    </rPh>
    <phoneticPr fontId="1"/>
  </si>
  <si>
    <t>←⑨設備投資額の値と一致させてください</t>
    <rPh sb="2" eb="4">
      <t>セツビ</t>
    </rPh>
    <rPh sb="4" eb="6">
      <t>トウシ</t>
    </rPh>
    <rPh sb="6" eb="7">
      <t>ガク</t>
    </rPh>
    <rPh sb="8" eb="9">
      <t>アタイ</t>
    </rPh>
    <rPh sb="10" eb="12">
      <t>イッチ</t>
    </rPh>
    <phoneticPr fontId="1"/>
  </si>
  <si>
    <t>←⑩運転資金の値と一致させてください</t>
    <rPh sb="2" eb="4">
      <t>ウンテン</t>
    </rPh>
    <rPh sb="4" eb="6">
      <t>シキン</t>
    </rPh>
    <rPh sb="7" eb="8">
      <t>アタイ</t>
    </rPh>
    <rPh sb="9" eb="11">
      <t>イッチ</t>
    </rPh>
    <phoneticPr fontId="1"/>
  </si>
  <si>
    <t>賞与</t>
    <rPh sb="0" eb="2">
      <t>ショウヨ</t>
    </rPh>
    <phoneticPr fontId="1"/>
  </si>
  <si>
    <t>２年前</t>
    <rPh sb="1" eb="3">
      <t>ネンマエ</t>
    </rPh>
    <phoneticPr fontId="1"/>
  </si>
  <si>
    <t>１年前</t>
    <rPh sb="1" eb="3">
      <t>ネンマエ</t>
    </rPh>
    <phoneticPr fontId="1"/>
  </si>
  <si>
    <t>直近期</t>
    <rPh sb="0" eb="2">
      <t>チョッキン</t>
    </rPh>
    <rPh sb="2" eb="3">
      <t>キ</t>
    </rPh>
    <phoneticPr fontId="1"/>
  </si>
  <si>
    <t>法定福利費</t>
    <rPh sb="0" eb="2">
      <t>ホウテイ</t>
    </rPh>
    <rPh sb="2" eb="4">
      <t>フクリ</t>
    </rPh>
    <rPh sb="4" eb="5">
      <t>ヒ</t>
    </rPh>
    <phoneticPr fontId="1"/>
  </si>
  <si>
    <t>雑給</t>
    <rPh sb="0" eb="1">
      <t>ザツ</t>
    </rPh>
    <rPh sb="1" eb="2">
      <t>キュウ</t>
    </rPh>
    <phoneticPr fontId="1"/>
  </si>
  <si>
    <t>福利厚生費、厚生費</t>
    <rPh sb="0" eb="2">
      <t>フクリ</t>
    </rPh>
    <rPh sb="2" eb="5">
      <t>コウセイヒ</t>
    </rPh>
    <rPh sb="6" eb="9">
      <t>コウセイヒ</t>
    </rPh>
    <phoneticPr fontId="1"/>
  </si>
  <si>
    <t>労務費</t>
    <rPh sb="0" eb="3">
      <t>ロウムヒ</t>
    </rPh>
    <phoneticPr fontId="1"/>
  </si>
  <si>
    <t>賃金</t>
    <rPh sb="0" eb="2">
      <t>チンギン</t>
    </rPh>
    <phoneticPr fontId="1"/>
  </si>
  <si>
    <t>「減価償却費」計算シート</t>
    <rPh sb="1" eb="3">
      <t>ゲンカ</t>
    </rPh>
    <rPh sb="3" eb="5">
      <t>ショウキャク</t>
    </rPh>
    <rPh sb="5" eb="6">
      <t>ヒ</t>
    </rPh>
    <rPh sb="7" eb="9">
      <t>ケイサン</t>
    </rPh>
    <phoneticPr fontId="1"/>
  </si>
  <si>
    <t>リース料</t>
    <rPh sb="3" eb="4">
      <t>リョウ</t>
    </rPh>
    <phoneticPr fontId="1"/>
  </si>
  <si>
    <t>扶養手当</t>
    <rPh sb="0" eb="2">
      <t>フヨウ</t>
    </rPh>
    <rPh sb="2" eb="4">
      <t>テアテ</t>
    </rPh>
    <phoneticPr fontId="1"/>
  </si>
  <si>
    <t>住宅手当</t>
    <rPh sb="0" eb="2">
      <t>ジュウタク</t>
    </rPh>
    <rPh sb="2" eb="4">
      <t>テアテ</t>
    </rPh>
    <phoneticPr fontId="1"/>
  </si>
  <si>
    <t>残業手当</t>
    <rPh sb="0" eb="4">
      <t>ザンギョウテアテ</t>
    </rPh>
    <phoneticPr fontId="1"/>
  </si>
  <si>
    <t>休日手当</t>
    <rPh sb="0" eb="2">
      <t>キュウジツ</t>
    </rPh>
    <rPh sb="2" eb="4">
      <t>テアテ</t>
    </rPh>
    <phoneticPr fontId="1"/>
  </si>
  <si>
    <t>その他</t>
    <rPh sb="2" eb="3">
      <t>ホカ</t>
    </rPh>
    <phoneticPr fontId="1"/>
  </si>
  <si>
    <t>（円）</t>
    <rPh sb="1" eb="2">
      <t>エン</t>
    </rPh>
    <phoneticPr fontId="1"/>
  </si>
  <si>
    <t>計（千円）</t>
    <rPh sb="0" eb="1">
      <t>ケイ</t>
    </rPh>
    <rPh sb="2" eb="4">
      <t>センエン</t>
    </rPh>
    <phoneticPr fontId="1"/>
  </si>
  <si>
    <t>計（千円）</t>
    <rPh sb="0" eb="1">
      <t>ケイ</t>
    </rPh>
    <rPh sb="2" eb="3">
      <t>セン</t>
    </rPh>
    <rPh sb="3" eb="4">
      <t>エン</t>
    </rPh>
    <phoneticPr fontId="1"/>
  </si>
  <si>
    <r>
      <t>売上高の算定　</t>
    </r>
    <r>
      <rPr>
        <sz val="8"/>
        <color theme="1"/>
        <rFont val="ＭＳ Ｐ明朝"/>
        <family val="1"/>
        <charset val="128"/>
      </rPr>
      <t>（別表３の１年後から３～５年後までの売上高の根拠について、表形式で記入してください）</t>
    </r>
    <rPh sb="0" eb="2">
      <t>ウリアゲ</t>
    </rPh>
    <rPh sb="2" eb="3">
      <t>タカ</t>
    </rPh>
    <rPh sb="4" eb="6">
      <t>サンテイ</t>
    </rPh>
    <rPh sb="8" eb="10">
      <t>ベッピョウ</t>
    </rPh>
    <rPh sb="13" eb="15">
      <t>ネンゴ</t>
    </rPh>
    <rPh sb="20" eb="22">
      <t>ネンゴ</t>
    </rPh>
    <rPh sb="25" eb="27">
      <t>ウリアゲ</t>
    </rPh>
    <rPh sb="27" eb="28">
      <t>タカ</t>
    </rPh>
    <rPh sb="29" eb="31">
      <t>コンキョ</t>
    </rPh>
    <rPh sb="36" eb="39">
      <t>ヒョウケイシキ</t>
    </rPh>
    <rPh sb="40" eb="42">
      <t>キニュウ</t>
    </rPh>
    <phoneticPr fontId="1"/>
  </si>
  <si>
    <t>（</t>
    <phoneticPr fontId="1"/>
  </si>
  <si>
    <t>←事業期間（３年、４年、５年のいずれか）を選択してください</t>
    <rPh sb="1" eb="3">
      <t>ジギョウ</t>
    </rPh>
    <rPh sb="3" eb="5">
      <t>キカン</t>
    </rPh>
    <rPh sb="7" eb="8">
      <t>ネン</t>
    </rPh>
    <rPh sb="10" eb="11">
      <t>ネン</t>
    </rPh>
    <rPh sb="13" eb="14">
      <t>ネン</t>
    </rPh>
    <rPh sb="21" eb="23">
      <t>センタク</t>
    </rPh>
    <phoneticPr fontId="1"/>
  </si>
  <si>
    <t>～</t>
    <phoneticPr fontId="1"/>
  </si>
  <si>
    <t>）</t>
    <phoneticPr fontId="1"/>
  </si>
  <si>
    <t>事業期間：</t>
    <rPh sb="0" eb="2">
      <t>ジギョウ</t>
    </rPh>
    <rPh sb="2" eb="4">
      <t>キカン</t>
    </rPh>
    <phoneticPr fontId="1"/>
  </si>
  <si>
    <t>始期</t>
    <rPh sb="0" eb="2">
      <t>シキ</t>
    </rPh>
    <phoneticPr fontId="1"/>
  </si>
  <si>
    <t>終期</t>
    <rPh sb="0" eb="2">
      <t>シュウキ</t>
    </rPh>
    <phoneticPr fontId="1"/>
  </si>
  <si>
    <t>年</t>
    <rPh sb="0" eb="1">
      <t>ネン</t>
    </rPh>
    <phoneticPr fontId="1"/>
  </si>
  <si>
    <t>業種名</t>
  </si>
  <si>
    <t>010</t>
  </si>
  <si>
    <t>管理，補助的経済活動を行う事業所（01農業）</t>
  </si>
  <si>
    <t>01</t>
  </si>
  <si>
    <t>A</t>
  </si>
  <si>
    <t>011</t>
  </si>
  <si>
    <t>耕種農業</t>
  </si>
  <si>
    <t>012</t>
  </si>
  <si>
    <t>畜産農業</t>
  </si>
  <si>
    <t>013</t>
  </si>
  <si>
    <t>農業サービス業（園芸サービス業を除く）</t>
  </si>
  <si>
    <t>014</t>
  </si>
  <si>
    <t>園芸サービス業</t>
  </si>
  <si>
    <t>020</t>
  </si>
  <si>
    <t>管理，補助的経済活動を行う事業所（02林業）</t>
  </si>
  <si>
    <t>02</t>
  </si>
  <si>
    <t>021</t>
  </si>
  <si>
    <t>育林業</t>
  </si>
  <si>
    <t>022</t>
  </si>
  <si>
    <t>素材生産業</t>
  </si>
  <si>
    <t>023</t>
  </si>
  <si>
    <t>特用林産物生産業（きのこ類の栽培を除く）</t>
  </si>
  <si>
    <t>024</t>
  </si>
  <si>
    <t>林業サービス業</t>
  </si>
  <si>
    <t>029</t>
  </si>
  <si>
    <t>その他の林業</t>
  </si>
  <si>
    <t>030</t>
  </si>
  <si>
    <t>管理，補助的経済活動を行う事業所（03漁業）</t>
  </si>
  <si>
    <t>03</t>
  </si>
  <si>
    <t>B</t>
  </si>
  <si>
    <t>031</t>
  </si>
  <si>
    <t>海面漁業</t>
  </si>
  <si>
    <t>032</t>
  </si>
  <si>
    <t>内水面漁業</t>
  </si>
  <si>
    <t>040</t>
  </si>
  <si>
    <t>管理，補助的経済活動を行う事業所（04水産養殖業）</t>
  </si>
  <si>
    <t>04</t>
  </si>
  <si>
    <t>041</t>
  </si>
  <si>
    <t>海面養殖業</t>
  </si>
  <si>
    <t>042</t>
  </si>
  <si>
    <t>内水面養殖業</t>
  </si>
  <si>
    <t>050</t>
  </si>
  <si>
    <t>管理，補助的経済活動を行う事業所（05鉱業，採石業，砂利採取業）</t>
  </si>
  <si>
    <t>05</t>
  </si>
  <si>
    <t>C</t>
  </si>
  <si>
    <t>051</t>
  </si>
  <si>
    <t>金属鉱業</t>
  </si>
  <si>
    <t>052</t>
  </si>
  <si>
    <t>石炭・亜炭鉱業</t>
  </si>
  <si>
    <t>053</t>
  </si>
  <si>
    <t>原油・天然ガス鉱業</t>
  </si>
  <si>
    <t>054</t>
  </si>
  <si>
    <t>採石業，砂・砂利・玉石採取業</t>
  </si>
  <si>
    <t>055</t>
  </si>
  <si>
    <t>窯業原料用鉱物鉱業（耐火物・陶磁器・ガラス・セメント原料用に限る）</t>
  </si>
  <si>
    <t>059</t>
  </si>
  <si>
    <t>その他の鉱業</t>
  </si>
  <si>
    <t>060</t>
  </si>
  <si>
    <t>管理，補助的経済活動を行う事業所（06総合工事業）</t>
  </si>
  <si>
    <t>06</t>
  </si>
  <si>
    <t>D</t>
  </si>
  <si>
    <t>061</t>
  </si>
  <si>
    <t>一般土木建築工事業</t>
    <phoneticPr fontId="15"/>
  </si>
  <si>
    <t>062</t>
  </si>
  <si>
    <t>土木工事業（舗装工事業を除く）</t>
  </si>
  <si>
    <t>063</t>
  </si>
  <si>
    <t>舗装工事業</t>
  </si>
  <si>
    <t>064</t>
  </si>
  <si>
    <t>建築工事業(木造建築工事業を除く)</t>
  </si>
  <si>
    <t>065</t>
  </si>
  <si>
    <t>木造建築工事業</t>
  </si>
  <si>
    <t>066</t>
  </si>
  <si>
    <t>建築リフォーム工事業</t>
  </si>
  <si>
    <t>070</t>
  </si>
  <si>
    <t>管理，補助的経済活動を行う事業所（07職別工事業）</t>
  </si>
  <si>
    <t>07</t>
  </si>
  <si>
    <t>071</t>
  </si>
  <si>
    <t>大工工事業</t>
  </si>
  <si>
    <t>072</t>
  </si>
  <si>
    <t>とび・土工・コンクリート工事業</t>
  </si>
  <si>
    <t>073</t>
  </si>
  <si>
    <t>鉄骨・鉄筋工事業</t>
  </si>
  <si>
    <t>074</t>
  </si>
  <si>
    <t>石工・れんが・タイル・ブロック工事業</t>
  </si>
  <si>
    <t>075</t>
  </si>
  <si>
    <t>左官工事業</t>
  </si>
  <si>
    <t>076</t>
  </si>
  <si>
    <t>板金・金物工事業</t>
  </si>
  <si>
    <t>077</t>
  </si>
  <si>
    <t>塗装工事業</t>
  </si>
  <si>
    <t>078</t>
  </si>
  <si>
    <t>床・内装工事業</t>
  </si>
  <si>
    <t>079</t>
  </si>
  <si>
    <t>その他の職別工事業</t>
  </si>
  <si>
    <t>080</t>
  </si>
  <si>
    <t>管理，補助的経済活動を行う事業所（08設備工事業）</t>
  </si>
  <si>
    <t>08</t>
  </si>
  <si>
    <t>081</t>
  </si>
  <si>
    <t>電気工事業</t>
  </si>
  <si>
    <t>082</t>
  </si>
  <si>
    <t>電気通信・信号装置工事業</t>
  </si>
  <si>
    <t>083</t>
  </si>
  <si>
    <t>管工事業（さく井工事業を除く）</t>
  </si>
  <si>
    <t>084</t>
  </si>
  <si>
    <t>機械器具設置工事業</t>
  </si>
  <si>
    <t>089</t>
  </si>
  <si>
    <t>その他の設備工事業</t>
  </si>
  <si>
    <t>090</t>
  </si>
  <si>
    <t>管理，補助的経済活動を行う事業所（09食料品製造業）</t>
  </si>
  <si>
    <t>09</t>
  </si>
  <si>
    <t>E</t>
  </si>
  <si>
    <t>091</t>
  </si>
  <si>
    <t>畜産食料品製造業</t>
  </si>
  <si>
    <t>092</t>
  </si>
  <si>
    <t>水産食料品製造業</t>
  </si>
  <si>
    <t>093</t>
  </si>
  <si>
    <t>野菜缶詰・果実缶詰・農産保存食料品製造業</t>
  </si>
  <si>
    <t>094</t>
  </si>
  <si>
    <t>調味料製造業</t>
    <phoneticPr fontId="15"/>
  </si>
  <si>
    <t>095</t>
  </si>
  <si>
    <t>糖類製造業</t>
  </si>
  <si>
    <t>096</t>
  </si>
  <si>
    <t>精穀・製粉業</t>
  </si>
  <si>
    <t>097</t>
  </si>
  <si>
    <t>パン・菓子製造業</t>
  </si>
  <si>
    <t>098</t>
  </si>
  <si>
    <t>動植物油脂製造業</t>
  </si>
  <si>
    <t>099</t>
  </si>
  <si>
    <t>その他の食料品製造業</t>
  </si>
  <si>
    <t>100</t>
  </si>
  <si>
    <t>管理，補助的経済活動を行う事業所（10飲料・たばこ・飼料製造業）</t>
  </si>
  <si>
    <t>10</t>
  </si>
  <si>
    <t>101</t>
  </si>
  <si>
    <t>清涼飲料製造業</t>
  </si>
  <si>
    <t>102</t>
  </si>
  <si>
    <t>酒類製造業</t>
  </si>
  <si>
    <t>103</t>
  </si>
  <si>
    <t>茶・コーヒー製造業（清涼飲料を除く）</t>
  </si>
  <si>
    <t>104</t>
  </si>
  <si>
    <t>製氷業</t>
  </si>
  <si>
    <t>105</t>
  </si>
  <si>
    <t>たばこ製造業</t>
  </si>
  <si>
    <t>106</t>
  </si>
  <si>
    <t>飼料・有機質肥料製造業</t>
  </si>
  <si>
    <t>110</t>
  </si>
  <si>
    <t>管理，補助的経済活動を行う事業所（11繊維工業）</t>
  </si>
  <si>
    <t>11</t>
  </si>
  <si>
    <t>111</t>
  </si>
  <si>
    <t>製糸業，紡績業，化学繊維・ねん糸等製造業</t>
  </si>
  <si>
    <t>112</t>
  </si>
  <si>
    <t>織物業</t>
  </si>
  <si>
    <t>113</t>
  </si>
  <si>
    <t>ニット生地製造業</t>
  </si>
  <si>
    <t>114</t>
  </si>
  <si>
    <t>染色整理業</t>
  </si>
  <si>
    <t>115</t>
  </si>
  <si>
    <t>綱・網・レース・繊維粗製品製造業</t>
  </si>
  <si>
    <t>116</t>
  </si>
  <si>
    <t>外衣・シャツ製造業（和式を除く）</t>
  </si>
  <si>
    <t>117</t>
  </si>
  <si>
    <t>下着類製造業</t>
  </si>
  <si>
    <t>118</t>
  </si>
  <si>
    <t>和装製品・その他の衣服・繊維製身の回り品製造業</t>
  </si>
  <si>
    <t>119</t>
  </si>
  <si>
    <t>その他の繊維製品製造業</t>
  </si>
  <si>
    <t>120</t>
  </si>
  <si>
    <t>管理，補助的経済活動を行う事業所（12木材・木製品製造業）</t>
  </si>
  <si>
    <t>12</t>
  </si>
  <si>
    <t>121</t>
  </si>
  <si>
    <t>製材業，木製品製造業</t>
  </si>
  <si>
    <t>122</t>
  </si>
  <si>
    <t>造作材・合板・建築用組立材料製造業</t>
  </si>
  <si>
    <t>123</t>
  </si>
  <si>
    <t>木製容器製造業（竹，とうを含む）</t>
  </si>
  <si>
    <t>129</t>
  </si>
  <si>
    <t>その他の木製品製造業(竹，とうを含む)</t>
  </si>
  <si>
    <t>130</t>
  </si>
  <si>
    <t>管理，補助的経済活動を行う事業所（13家具・装備品製造業）</t>
  </si>
  <si>
    <t>13</t>
  </si>
  <si>
    <t>131</t>
  </si>
  <si>
    <t>家具製造業</t>
  </si>
  <si>
    <t>132</t>
  </si>
  <si>
    <t>宗教用具製造業</t>
  </si>
  <si>
    <t>133</t>
  </si>
  <si>
    <t>建具製造業</t>
  </si>
  <si>
    <t>139</t>
  </si>
  <si>
    <t>その他の家具・装備品製造業</t>
  </si>
  <si>
    <t>140</t>
  </si>
  <si>
    <t>管理，補助的経済活動を行う事業所（14パルプ・紙・紙加工品製造業）</t>
  </si>
  <si>
    <t>14</t>
  </si>
  <si>
    <t>141</t>
  </si>
  <si>
    <t>パルプ製造業</t>
  </si>
  <si>
    <t>142</t>
  </si>
  <si>
    <t>紙製造業</t>
  </si>
  <si>
    <t>143</t>
  </si>
  <si>
    <t>加工紙製造業</t>
  </si>
  <si>
    <t>144</t>
  </si>
  <si>
    <t>紙製品製造業</t>
  </si>
  <si>
    <t>145</t>
  </si>
  <si>
    <t>紙製容器製造業</t>
  </si>
  <si>
    <t>149</t>
  </si>
  <si>
    <t>その他のパルプ・紙・紙加工品製造業</t>
  </si>
  <si>
    <t>150</t>
  </si>
  <si>
    <t>管理，補助的経済活動を行う事業所（15印刷・同関連業）</t>
  </si>
  <si>
    <t>15</t>
  </si>
  <si>
    <t>151</t>
  </si>
  <si>
    <t>印刷業</t>
  </si>
  <si>
    <t>152</t>
  </si>
  <si>
    <t>製版業</t>
  </si>
  <si>
    <t>153</t>
  </si>
  <si>
    <t>製本業，印刷物加工業</t>
  </si>
  <si>
    <t>159</t>
  </si>
  <si>
    <t>印刷関連サービス業</t>
  </si>
  <si>
    <t>160</t>
  </si>
  <si>
    <t>管理，補助的経済活動を行う事業所（16化学工業）</t>
  </si>
  <si>
    <t>16</t>
  </si>
  <si>
    <t>161</t>
  </si>
  <si>
    <t>化学肥料製造業</t>
  </si>
  <si>
    <t>162</t>
  </si>
  <si>
    <t>無機化学工業製品製造業</t>
  </si>
  <si>
    <t>163</t>
  </si>
  <si>
    <t>有機化学工業製品製造業</t>
  </si>
  <si>
    <t>164</t>
  </si>
  <si>
    <t>油脂加工製品・石けん・合成洗剤・界面活性剤・塗料製造業</t>
  </si>
  <si>
    <t>165</t>
  </si>
  <si>
    <t>医薬品製造業</t>
  </si>
  <si>
    <t>166</t>
  </si>
  <si>
    <t>化粧品・歯磨・その他の化粧用調整品製造業</t>
  </si>
  <si>
    <t>169</t>
  </si>
  <si>
    <t>その他の化学工業</t>
  </si>
  <si>
    <t>170</t>
  </si>
  <si>
    <t>管理，補助的経済活動を行う事業所（17石油製品・石炭製品製造業）</t>
  </si>
  <si>
    <t>17</t>
  </si>
  <si>
    <t>171</t>
  </si>
  <si>
    <t>石油精製業</t>
  </si>
  <si>
    <t>172</t>
  </si>
  <si>
    <t>潤滑油・グリース製造業（石油精製業によらないもの）</t>
  </si>
  <si>
    <t>173</t>
  </si>
  <si>
    <t>コークス製造業</t>
  </si>
  <si>
    <t>174</t>
  </si>
  <si>
    <t>舗装材料製造業</t>
  </si>
  <si>
    <t>179</t>
  </si>
  <si>
    <t>その他の石油製品・石炭製品製造業</t>
  </si>
  <si>
    <t>180</t>
  </si>
  <si>
    <t>管理，補助的経済活動を行う事業所（18プラスチック製品製造業）</t>
  </si>
  <si>
    <t>18</t>
  </si>
  <si>
    <t>181</t>
  </si>
  <si>
    <t>プラスチック板・棒・管・継手・異形押出製品製造業</t>
  </si>
  <si>
    <t>182</t>
  </si>
  <si>
    <t>プラスチックフィルム・シート・床材・合成皮革製造業</t>
  </si>
  <si>
    <t>183</t>
  </si>
  <si>
    <t>工業用プラスチック製品製造業</t>
  </si>
  <si>
    <t>184</t>
  </si>
  <si>
    <t>発泡・強化プラスチック製品製造業</t>
  </si>
  <si>
    <t>185</t>
  </si>
  <si>
    <t>プラスチック成形材料製造業（廃プラスチックを含む）</t>
  </si>
  <si>
    <t>189</t>
  </si>
  <si>
    <t>その他のプラスチック製品製造業</t>
  </si>
  <si>
    <t>190</t>
  </si>
  <si>
    <t>管理，補助的経済活動を行う事業所（19ゴム製品製造業）</t>
  </si>
  <si>
    <t>19</t>
  </si>
  <si>
    <t>191</t>
  </si>
  <si>
    <t>タイヤ・チューブ製造業</t>
  </si>
  <si>
    <t>192</t>
  </si>
  <si>
    <t>ゴム製・プラスチック製履物・同附属品製造業</t>
  </si>
  <si>
    <t>193</t>
  </si>
  <si>
    <t>ゴムベルト・ゴムホース・工業用ゴム製品製造業</t>
  </si>
  <si>
    <t>199</t>
  </si>
  <si>
    <t>その他のゴム製品製造業</t>
  </si>
  <si>
    <t>200</t>
  </si>
  <si>
    <t>管理，補助的経済活動を行う事業所（20なめし革・同製品・毛皮製造業）</t>
  </si>
  <si>
    <t>20</t>
  </si>
  <si>
    <t>201</t>
  </si>
  <si>
    <t>なめし革製造業</t>
  </si>
  <si>
    <t>202</t>
  </si>
  <si>
    <t>工業用革製品製造業（手袋を除く）</t>
  </si>
  <si>
    <t>203</t>
  </si>
  <si>
    <t>革製履物用材料・同附属品製造業</t>
  </si>
  <si>
    <t>204</t>
  </si>
  <si>
    <t>革製履物製造業</t>
  </si>
  <si>
    <t>205</t>
  </si>
  <si>
    <t>革製手袋製造業</t>
  </si>
  <si>
    <t>206</t>
  </si>
  <si>
    <t>かばん製造業</t>
  </si>
  <si>
    <t>207</t>
  </si>
  <si>
    <t>袋物製造業</t>
  </si>
  <si>
    <t>208</t>
  </si>
  <si>
    <t>毛皮製造業</t>
  </si>
  <si>
    <t>209</t>
  </si>
  <si>
    <t>その他のなめし革製品製造業</t>
  </si>
  <si>
    <t>210</t>
  </si>
  <si>
    <t>管理，補助的経済活動を行う事業所（21窯業・土石製品製造業）</t>
  </si>
  <si>
    <t>21</t>
  </si>
  <si>
    <t>211</t>
  </si>
  <si>
    <t>ガラス・同製品製造業</t>
  </si>
  <si>
    <t>212</t>
  </si>
  <si>
    <t>セメント・同製品製造業</t>
  </si>
  <si>
    <t>213</t>
  </si>
  <si>
    <t>建設用粘土製品製造業（陶磁器製を除く)</t>
  </si>
  <si>
    <t>214</t>
  </si>
  <si>
    <t>陶磁器・同関連製品製造業</t>
  </si>
  <si>
    <t>215</t>
  </si>
  <si>
    <t>耐火物製造業</t>
  </si>
  <si>
    <t>216</t>
  </si>
  <si>
    <t>炭素・黒鉛製品製造業</t>
  </si>
  <si>
    <t>217</t>
  </si>
  <si>
    <t>研磨材・同製品製造業</t>
  </si>
  <si>
    <t>218</t>
  </si>
  <si>
    <t>骨材・石工品等製造業</t>
  </si>
  <si>
    <t>219</t>
  </si>
  <si>
    <t>その他の窯業・土石製品製造業</t>
  </si>
  <si>
    <t>220</t>
  </si>
  <si>
    <t>管理，補助的経済活動を行う事業所（22鉄鋼業）</t>
  </si>
  <si>
    <t>22</t>
  </si>
  <si>
    <t>221</t>
  </si>
  <si>
    <t>製鉄業</t>
  </si>
  <si>
    <t>222</t>
  </si>
  <si>
    <t>製鋼・製鋼圧延業</t>
  </si>
  <si>
    <t>223</t>
  </si>
  <si>
    <t>製鋼を行わない鋼材製造業（表面処理鋼材を除く）</t>
  </si>
  <si>
    <t>224</t>
  </si>
  <si>
    <t>表面処理鋼材製造業</t>
  </si>
  <si>
    <t>225</t>
  </si>
  <si>
    <t>鉄素形材製造業</t>
  </si>
  <si>
    <t>229</t>
  </si>
  <si>
    <t>その他の鉄鋼業</t>
  </si>
  <si>
    <t>230</t>
  </si>
  <si>
    <t>管理，補助的経済活動を行う事業所（23非鉄金属製造業）</t>
  </si>
  <si>
    <t>23</t>
  </si>
  <si>
    <t>231</t>
  </si>
  <si>
    <t>非鉄金属第１次製錬・精製業</t>
  </si>
  <si>
    <t>232</t>
  </si>
  <si>
    <t>非鉄金属第２次製錬・精製業（非鉄金属合金製造業を含む）</t>
  </si>
  <si>
    <t>233</t>
  </si>
  <si>
    <t>非鉄金属・同合金圧延業（抽伸，押出しを含む）</t>
  </si>
  <si>
    <t>234</t>
  </si>
  <si>
    <t>電線・ケーブル製造業</t>
  </si>
  <si>
    <t>235</t>
  </si>
  <si>
    <t>非鉄金属素形材製造業</t>
  </si>
  <si>
    <t>239</t>
  </si>
  <si>
    <t>その他の非鉄金属製造業</t>
  </si>
  <si>
    <t>240</t>
  </si>
  <si>
    <t>管理，補助的経済活動を行う事業所（24金属製品製造業）</t>
  </si>
  <si>
    <t>24</t>
  </si>
  <si>
    <t>241</t>
  </si>
  <si>
    <t>ブリキ缶・その他のめっき板等製品製造業</t>
  </si>
  <si>
    <t>242</t>
  </si>
  <si>
    <t>洋食器・刃物・手道具・金物類製造業</t>
  </si>
  <si>
    <t>243</t>
  </si>
  <si>
    <t>暖房装置・配管工事用附属品製造業</t>
  </si>
  <si>
    <t>244</t>
  </si>
  <si>
    <t>建設用・建築用金属製品製造業（製缶板金業を含む)</t>
  </si>
  <si>
    <t>245</t>
  </si>
  <si>
    <t>金属素形材製品製造業</t>
  </si>
  <si>
    <t>246</t>
  </si>
  <si>
    <t>金属被覆・彫刻業，熱処理業（ほうろう鉄器を除く）</t>
  </si>
  <si>
    <t>247</t>
  </si>
  <si>
    <t>金属線製品製造業（ねじ類を除く)</t>
  </si>
  <si>
    <t>248</t>
  </si>
  <si>
    <t>ボルト・ナット・リベット・小ねじ・木ねじ等製造業</t>
  </si>
  <si>
    <t>249</t>
  </si>
  <si>
    <t>その他の金属製品製造業</t>
  </si>
  <si>
    <t>250</t>
  </si>
  <si>
    <t>管理，補助的経済活動を行う事業所（25はん用機械器具製造業）</t>
  </si>
  <si>
    <t>25</t>
  </si>
  <si>
    <t>251</t>
  </si>
  <si>
    <t>ボイラ・原動機製造業</t>
  </si>
  <si>
    <t>252</t>
  </si>
  <si>
    <t>ポンプ・圧縮機器製造業</t>
  </si>
  <si>
    <t>253</t>
  </si>
  <si>
    <t>一般産業用機械・装置製造業</t>
  </si>
  <si>
    <t>259</t>
  </si>
  <si>
    <t>その他のはん用機械・同部分品製造業</t>
    <phoneticPr fontId="15"/>
  </si>
  <si>
    <t>260</t>
  </si>
  <si>
    <t>管理，補助的経済活動を行う事業所（26生産用機械器具製造業）</t>
  </si>
  <si>
    <t>26</t>
  </si>
  <si>
    <t>261</t>
  </si>
  <si>
    <t>農業用機械製造業（農業用器具を除く）</t>
  </si>
  <si>
    <t>262</t>
  </si>
  <si>
    <t>建設機械・鉱山機械製造業</t>
  </si>
  <si>
    <t>263</t>
  </si>
  <si>
    <t>繊維機械製造業</t>
  </si>
  <si>
    <t>264</t>
  </si>
  <si>
    <t>生活関連産業用機械製造業</t>
  </si>
  <si>
    <t>265</t>
  </si>
  <si>
    <t>基礎素材産業用機械製造業</t>
  </si>
  <si>
    <t>金属加工機械製造業</t>
    <phoneticPr fontId="15"/>
  </si>
  <si>
    <t>267</t>
  </si>
  <si>
    <t>半導体・フラットパネルディスプレイ製造装置製造業</t>
  </si>
  <si>
    <t>269</t>
  </si>
  <si>
    <t>その他の生産用機械・同部分品製造業</t>
  </si>
  <si>
    <t>270</t>
  </si>
  <si>
    <t>管理，補助的経済活動を行う事業所（27業務用機械器具製造業）</t>
  </si>
  <si>
    <t>27</t>
  </si>
  <si>
    <t>271</t>
  </si>
  <si>
    <t>事務用機械器具製造業</t>
  </si>
  <si>
    <t>272</t>
  </si>
  <si>
    <t>サービス用・娯楽用機械器具製造業</t>
  </si>
  <si>
    <t>273</t>
  </si>
  <si>
    <t>計量器・測定器・分析機器・試験機・測量機械器具・理化学機械器具製造業</t>
  </si>
  <si>
    <t>274</t>
  </si>
  <si>
    <t>医療用機械器具・医療用品製造業</t>
  </si>
  <si>
    <t>275</t>
  </si>
  <si>
    <t>光学機械器具・レンズ製造業</t>
  </si>
  <si>
    <t>276</t>
  </si>
  <si>
    <t>武器製造業</t>
  </si>
  <si>
    <t>280</t>
  </si>
  <si>
    <t>管理，補助的経済活動を行う事業所（28電子部品・デバイス・電子回路製造業）</t>
  </si>
  <si>
    <t>28</t>
  </si>
  <si>
    <t>281</t>
  </si>
  <si>
    <t>電子デバイス製造業</t>
  </si>
  <si>
    <t>282</t>
  </si>
  <si>
    <t>電子部品製造業</t>
  </si>
  <si>
    <t>283</t>
  </si>
  <si>
    <t>記録メディア製造業</t>
  </si>
  <si>
    <t>284</t>
  </si>
  <si>
    <t>電子回路製造業</t>
  </si>
  <si>
    <t>285</t>
  </si>
  <si>
    <t>ユニット部品製造業</t>
  </si>
  <si>
    <t>289</t>
  </si>
  <si>
    <t>その他の電子部品・デバイス・電子回路製造業</t>
  </si>
  <si>
    <t>290</t>
  </si>
  <si>
    <t>管理，補助的経済活動を行う事業所（29電気機械器具製造業）</t>
  </si>
  <si>
    <t>29</t>
  </si>
  <si>
    <t>291</t>
  </si>
  <si>
    <t>発電用・送電用・配電用電気機械器具製造業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</si>
  <si>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</si>
  <si>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</si>
  <si>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</si>
  <si>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</si>
  <si>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</si>
  <si>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</si>
  <si>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</si>
  <si>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</si>
  <si>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</si>
  <si>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</si>
  <si>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</si>
  <si>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</si>
  <si>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</si>
  <si>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</si>
  <si>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300</t>
  </si>
  <si>
    <t>管理，補助的経済活動を行う事業所（30情報通信機械器具製造業）</t>
  </si>
  <si>
    <t>30</t>
  </si>
  <si>
    <t>301</t>
  </si>
  <si>
    <t>通信機械器具・同関連機械器具製造業</t>
  </si>
  <si>
    <t>302</t>
  </si>
  <si>
    <t>映像・音響機械器具製造業</t>
  </si>
  <si>
    <t>303</t>
  </si>
  <si>
    <t>電子計算機・同附属装置製造業</t>
  </si>
  <si>
    <t>310</t>
  </si>
  <si>
    <t>管理，補助的経済活動を行う事業所（31輸送用機械器具製造業）</t>
  </si>
  <si>
    <t>31</t>
  </si>
  <si>
    <t>311</t>
  </si>
  <si>
    <t>自動車・同附属品製造業</t>
  </si>
  <si>
    <t>312</t>
  </si>
  <si>
    <t>鉄道車両・同部分品製造業</t>
  </si>
  <si>
    <t>313</t>
  </si>
  <si>
    <t>船舶製造・修理業，舶用機関製造業</t>
  </si>
  <si>
    <t>314</t>
  </si>
  <si>
    <t>航空機・同附属品製造業</t>
  </si>
  <si>
    <t>315</t>
  </si>
  <si>
    <t>産業用運搬車両・同部分品・附属品製造業</t>
  </si>
  <si>
    <t>319</t>
  </si>
  <si>
    <t>その他の輸送用機械器具製造業</t>
  </si>
  <si>
    <t>320</t>
  </si>
  <si>
    <t>管理，補助的経済活動を行う事業所（32その他の製造業）</t>
  </si>
  <si>
    <t>32</t>
  </si>
  <si>
    <t>321</t>
  </si>
  <si>
    <t>貴金属・宝石製品製造業</t>
  </si>
  <si>
    <t>322</t>
  </si>
  <si>
    <t>装身具・装飾品・ボタン・同関連品製造業（貴金属・宝石製を除く）</t>
  </si>
  <si>
    <t>323</t>
  </si>
  <si>
    <t>時計・同部分品製造業</t>
  </si>
  <si>
    <t>324</t>
  </si>
  <si>
    <t>楽器製造業</t>
  </si>
  <si>
    <t>325</t>
  </si>
  <si>
    <t>がん具・運動用具製造業</t>
  </si>
  <si>
    <t>326</t>
  </si>
  <si>
    <t>ペン・鉛筆・絵画用品・その他の事務用品製造業</t>
  </si>
  <si>
    <t>327</t>
  </si>
  <si>
    <t>漆器製造業</t>
  </si>
  <si>
    <t>328</t>
  </si>
  <si>
    <t>畳等生活雑貨製品製造業</t>
  </si>
  <si>
    <t>329</t>
  </si>
  <si>
    <t>他に分類されない製造業</t>
  </si>
  <si>
    <t>330</t>
  </si>
  <si>
    <t>管理，補助的経済活動を行う事業所（33電気業）</t>
  </si>
  <si>
    <t>33</t>
  </si>
  <si>
    <t>F</t>
  </si>
  <si>
    <t>331</t>
  </si>
  <si>
    <t>電気業</t>
  </si>
  <si>
    <t>340</t>
  </si>
  <si>
    <t>管理，補助的経済活動を行う事業所（34ガス業）</t>
  </si>
  <si>
    <t>34</t>
  </si>
  <si>
    <t>341</t>
  </si>
  <si>
    <t>ガス業</t>
  </si>
  <si>
    <t>350</t>
  </si>
  <si>
    <t>管理，補助的経済活動を行う事業所（35熱供給業）</t>
  </si>
  <si>
    <t>35</t>
  </si>
  <si>
    <t>351</t>
  </si>
  <si>
    <t>熱供給業</t>
  </si>
  <si>
    <t>360</t>
  </si>
  <si>
    <t>管理，補助的経済活動を行う事業所（36水道業）</t>
  </si>
  <si>
    <t>36</t>
  </si>
  <si>
    <t>361</t>
  </si>
  <si>
    <t>上水道業</t>
  </si>
  <si>
    <t>362</t>
  </si>
  <si>
    <t>工業用水道業</t>
  </si>
  <si>
    <t>363</t>
  </si>
  <si>
    <t>下水道業</t>
  </si>
  <si>
    <t>370</t>
  </si>
  <si>
    <t>管理，補助的経済活動を行う事業所（37通信業）</t>
  </si>
  <si>
    <t>37</t>
  </si>
  <si>
    <t>G</t>
  </si>
  <si>
    <t>371</t>
  </si>
  <si>
    <t>固定電気通信業</t>
  </si>
  <si>
    <t>372</t>
  </si>
  <si>
    <t>移動電気通信業</t>
  </si>
  <si>
    <t>373</t>
  </si>
  <si>
    <t>電気通信に附帯するサービス業</t>
  </si>
  <si>
    <t>380</t>
  </si>
  <si>
    <t>管理，補助的経済活動を行う事業所（38放送業）</t>
  </si>
  <si>
    <t>38</t>
  </si>
  <si>
    <t>381</t>
  </si>
  <si>
    <t>公共放送業（有線放送業を除く）</t>
  </si>
  <si>
    <t>382</t>
  </si>
  <si>
    <t>民間放送業（有線放送業を除く）</t>
  </si>
  <si>
    <t>383</t>
  </si>
  <si>
    <t>有線放送業</t>
  </si>
  <si>
    <t>390</t>
  </si>
  <si>
    <t>管理，補助的経済活動を行う事業所（39情報サービス業）</t>
  </si>
  <si>
    <t>39</t>
  </si>
  <si>
    <t>391</t>
  </si>
  <si>
    <t>ソフトウェア業</t>
  </si>
  <si>
    <t>392</t>
  </si>
  <si>
    <t>情報処理・提供サービス業</t>
  </si>
  <si>
    <t>400</t>
  </si>
  <si>
    <t>管理，補助的経済活動を行う事業所（40インターネット附随サービス業）</t>
  </si>
  <si>
    <t>40</t>
  </si>
  <si>
    <t>401</t>
  </si>
  <si>
    <t>インターネット附随サービス業</t>
  </si>
  <si>
    <t>410</t>
  </si>
  <si>
    <t>管理，補助的経済活動を行う事業所（41映像・音声・文字情報制作業）</t>
  </si>
  <si>
    <t>41</t>
  </si>
  <si>
    <t>411</t>
  </si>
  <si>
    <t>映像情報制作・配給業</t>
  </si>
  <si>
    <t>412</t>
  </si>
  <si>
    <t>音声情報制作業</t>
  </si>
  <si>
    <t>413</t>
  </si>
  <si>
    <t>新聞業</t>
  </si>
  <si>
    <t>414</t>
  </si>
  <si>
    <t>出版業</t>
  </si>
  <si>
    <t>415</t>
  </si>
  <si>
    <t>広告制作業</t>
  </si>
  <si>
    <t>416</t>
  </si>
  <si>
    <t>映像・音声・文字情報制作に附帯するサービス業</t>
  </si>
  <si>
    <t>420</t>
  </si>
  <si>
    <t>管理，補助的経済活動を行う事業所（42鉄道業）</t>
  </si>
  <si>
    <t>42</t>
  </si>
  <si>
    <t>H</t>
  </si>
  <si>
    <t>421</t>
  </si>
  <si>
    <t>鉄道業</t>
  </si>
  <si>
    <t>430</t>
  </si>
  <si>
    <t>管理，補助的経済活動を行う事業所（43道路旅客運送業）</t>
  </si>
  <si>
    <t>43</t>
  </si>
  <si>
    <t>431</t>
  </si>
  <si>
    <t>一般乗合旅客自動車運送業</t>
  </si>
  <si>
    <t>432</t>
  </si>
  <si>
    <t>一般乗用旅客自動車運送業</t>
  </si>
  <si>
    <t>433</t>
  </si>
  <si>
    <t>一般貸切旅客自動車運送業</t>
  </si>
  <si>
    <t>439</t>
  </si>
  <si>
    <t>その他の道路旅客運送業</t>
  </si>
  <si>
    <t>440</t>
  </si>
  <si>
    <t>管理，補助的経済活動を行う事業所（44道路貨物運送業）</t>
  </si>
  <si>
    <t>44</t>
  </si>
  <si>
    <t>441</t>
  </si>
  <si>
    <t>一般貨物自動車運送業</t>
  </si>
  <si>
    <t>442</t>
  </si>
  <si>
    <t>特定貨物自動車運送業</t>
  </si>
  <si>
    <t>443</t>
  </si>
  <si>
    <t>貨物軽自動車運送業</t>
  </si>
  <si>
    <t>444</t>
  </si>
  <si>
    <t>集配利用運送業</t>
  </si>
  <si>
    <t>449</t>
  </si>
  <si>
    <t>その他の道路貨物運送業</t>
  </si>
  <si>
    <t>450</t>
  </si>
  <si>
    <t>管理，補助的経済活動を行う事業所（45水運業）</t>
  </si>
  <si>
    <t>45</t>
  </si>
  <si>
    <t>451</t>
  </si>
  <si>
    <t>外航海運業</t>
  </si>
  <si>
    <t>452</t>
  </si>
  <si>
    <t>沿海海運業</t>
  </si>
  <si>
    <t>453</t>
  </si>
  <si>
    <t>内陸水運業</t>
  </si>
  <si>
    <t>454</t>
  </si>
  <si>
    <t>船舶貸渡業</t>
  </si>
  <si>
    <t>460</t>
  </si>
  <si>
    <t>管理，補助的経済活動を行う事業所（46航空運輸業）</t>
  </si>
  <si>
    <t>46</t>
  </si>
  <si>
    <t>461</t>
  </si>
  <si>
    <t>航空運送業</t>
  </si>
  <si>
    <t>462</t>
  </si>
  <si>
    <t>航空機使用業（航空運送業を除く）</t>
  </si>
  <si>
    <t>470</t>
  </si>
  <si>
    <t>管理，補助的経済活動を行う事業所（47倉庫業）</t>
  </si>
  <si>
    <t>47</t>
  </si>
  <si>
    <t>471</t>
  </si>
  <si>
    <t>倉庫業（冷蔵倉庫業を除く）</t>
  </si>
  <si>
    <t>472</t>
  </si>
  <si>
    <t>冷蔵倉庫業</t>
  </si>
  <si>
    <t>480</t>
  </si>
  <si>
    <t>管理，補助的経済活動を行う事業所（48運輸に附帯するサービス業）</t>
  </si>
  <si>
    <t>48</t>
  </si>
  <si>
    <t>481</t>
  </si>
  <si>
    <t>港湾運送業</t>
  </si>
  <si>
    <t>482</t>
  </si>
  <si>
    <t>貨物運送取扱業（集配利用運送業を除く）</t>
  </si>
  <si>
    <t>483</t>
  </si>
  <si>
    <t>運送代理店</t>
  </si>
  <si>
    <t>484</t>
  </si>
  <si>
    <t>こん包業</t>
  </si>
  <si>
    <t>485</t>
  </si>
  <si>
    <t>運輸施設提供業</t>
  </si>
  <si>
    <t>489</t>
  </si>
  <si>
    <t>その他の運輸に附帯するサービス業</t>
  </si>
  <si>
    <t>490</t>
  </si>
  <si>
    <t>管理，補助的経済活動を行う事業所（49郵便業）</t>
  </si>
  <si>
    <t>49</t>
  </si>
  <si>
    <t>491</t>
  </si>
  <si>
    <t>郵便業（信書便事業を含む）</t>
  </si>
  <si>
    <t>500</t>
  </si>
  <si>
    <t>管理，補助的経済活動を行う事業所（50各種商品卸売業）</t>
  </si>
  <si>
    <t>50</t>
  </si>
  <si>
    <t>I</t>
  </si>
  <si>
    <t>501</t>
  </si>
  <si>
    <t>各種商品卸売業</t>
  </si>
  <si>
    <t>510</t>
  </si>
  <si>
    <t>管理，補助的経済活動を行う事業所（51繊維・衣服等卸売業）</t>
  </si>
  <si>
    <t>51</t>
  </si>
  <si>
    <t>511</t>
  </si>
  <si>
    <t>繊維品卸売業（衣服，身の回り品を除く）</t>
  </si>
  <si>
    <t>512</t>
  </si>
  <si>
    <t>衣服卸売業</t>
  </si>
  <si>
    <t>513</t>
  </si>
  <si>
    <t>身の回り品卸売業</t>
  </si>
  <si>
    <t>520</t>
  </si>
  <si>
    <t>管理，補助的経済活動を行う事業所（52飲食料品卸売業）</t>
  </si>
  <si>
    <t>52</t>
  </si>
  <si>
    <t>521</t>
  </si>
  <si>
    <t>農畜産物・水産物卸売業</t>
  </si>
  <si>
    <t>522</t>
  </si>
  <si>
    <t>食料・飲料卸売業</t>
  </si>
  <si>
    <t>530</t>
  </si>
  <si>
    <t>管理，補助的経済活動を行う事業所（53建築材料，鉱物・金属材料等卸売業）</t>
  </si>
  <si>
    <t>53</t>
  </si>
  <si>
    <t>531</t>
  </si>
  <si>
    <t>建築材料卸売業</t>
  </si>
  <si>
    <t>532</t>
  </si>
  <si>
    <t>化学製品卸売業</t>
  </si>
  <si>
    <t>533</t>
  </si>
  <si>
    <t>石油・鉱物卸売業</t>
  </si>
  <si>
    <t>534</t>
  </si>
  <si>
    <t>鉄鋼製品卸売業</t>
  </si>
  <si>
    <t>535</t>
  </si>
  <si>
    <t>非鉄金属卸売業</t>
  </si>
  <si>
    <t>536</t>
  </si>
  <si>
    <t>再生資源卸売業</t>
  </si>
  <si>
    <t>540</t>
  </si>
  <si>
    <t>管理，補助的経済活動を行う事業所（54機械器具卸売業）</t>
  </si>
  <si>
    <t>54</t>
  </si>
  <si>
    <t>541</t>
  </si>
  <si>
    <t>産業機械器具卸売業</t>
  </si>
  <si>
    <t>542</t>
  </si>
  <si>
    <t>自動車卸売業</t>
  </si>
  <si>
    <t>543</t>
  </si>
  <si>
    <t>電気機械器具卸売業</t>
  </si>
  <si>
    <t>549</t>
  </si>
  <si>
    <t>その他の機械器具卸売業</t>
  </si>
  <si>
    <t>550</t>
  </si>
  <si>
    <t>管理，補助的経済活動を行う事業所（55その他の卸売業）</t>
  </si>
  <si>
    <t>55</t>
  </si>
  <si>
    <t>551</t>
  </si>
  <si>
    <t>家具・建具・じゅう器等卸売業</t>
  </si>
  <si>
    <t>552</t>
  </si>
  <si>
    <t>医薬品・化粧品等卸売業</t>
  </si>
  <si>
    <t>553</t>
  </si>
  <si>
    <t>紙・紙製品卸売業</t>
  </si>
  <si>
    <t>559</t>
  </si>
  <si>
    <t>他に分類されない卸売業</t>
    <phoneticPr fontId="15"/>
  </si>
  <si>
    <t>560</t>
  </si>
  <si>
    <t>管理，補助的経済活動を行う事業所（56各種商品小売業）</t>
  </si>
  <si>
    <t>56</t>
  </si>
  <si>
    <t>561</t>
  </si>
  <si>
    <t>百貨店，総合スーパー</t>
  </si>
  <si>
    <t>569</t>
  </si>
  <si>
    <t>その他の各種商品小売業（従業者が常時50人未満のもの）</t>
  </si>
  <si>
    <t>570</t>
  </si>
  <si>
    <t>管理，補助的経済活動を行う事業所（57織物・衣服・身の回り品小売業）</t>
  </si>
  <si>
    <t>57</t>
  </si>
  <si>
    <t>571</t>
  </si>
  <si>
    <t>呉服・服地・寝具小売業</t>
  </si>
  <si>
    <t>572</t>
  </si>
  <si>
    <t>男子服小売業</t>
  </si>
  <si>
    <t>573</t>
  </si>
  <si>
    <t>婦人・子供服小売業</t>
  </si>
  <si>
    <t>574</t>
  </si>
  <si>
    <t>靴・履物小売業</t>
  </si>
  <si>
    <t>579</t>
  </si>
  <si>
    <t>その他の織物・衣服・身の回り品小売業</t>
  </si>
  <si>
    <t>580</t>
  </si>
  <si>
    <t>管理，補助的経済活動を行う事業所（58飲食料品小売業）</t>
  </si>
  <si>
    <t>58</t>
  </si>
  <si>
    <t>581</t>
  </si>
  <si>
    <t>各種食料品小売業</t>
  </si>
  <si>
    <t>582</t>
  </si>
  <si>
    <t>野菜・果実小売業</t>
  </si>
  <si>
    <t>583</t>
  </si>
  <si>
    <t>食肉小売業</t>
  </si>
  <si>
    <t>584</t>
  </si>
  <si>
    <t>鮮魚小売業</t>
  </si>
  <si>
    <t>585</t>
  </si>
  <si>
    <t>酒小売業</t>
  </si>
  <si>
    <t>586</t>
  </si>
  <si>
    <t>菓子・パン小売業</t>
  </si>
  <si>
    <t>589</t>
  </si>
  <si>
    <t>その他の飲食料品小売業</t>
  </si>
  <si>
    <t>590</t>
  </si>
  <si>
    <t>管理，補助的経済活動を行う事業所（59機械器具小売業）</t>
  </si>
  <si>
    <t>59</t>
  </si>
  <si>
    <t>591</t>
  </si>
  <si>
    <t>自動車小売業</t>
  </si>
  <si>
    <t>592</t>
  </si>
  <si>
    <t>自転車小売業</t>
  </si>
  <si>
    <t>593</t>
  </si>
  <si>
    <t>機械器具小売業（自動車，自転車を除く）</t>
  </si>
  <si>
    <t>600</t>
  </si>
  <si>
    <t>管理，補助的経済活動を行う事業所（60その他の小売業）</t>
  </si>
  <si>
    <t>60</t>
  </si>
  <si>
    <t>601</t>
  </si>
  <si>
    <t>家具・建具・畳小売業</t>
  </si>
  <si>
    <t>602</t>
  </si>
  <si>
    <t>じゅう器小売業</t>
  </si>
  <si>
    <t>603</t>
  </si>
  <si>
    <t>医薬品・化粧品小売業</t>
  </si>
  <si>
    <t>604</t>
  </si>
  <si>
    <t>農耕用品小売業</t>
  </si>
  <si>
    <t>605</t>
  </si>
  <si>
    <t>燃料小売業</t>
  </si>
  <si>
    <t>606</t>
  </si>
  <si>
    <t>書籍・文房具小売業</t>
  </si>
  <si>
    <t>607</t>
  </si>
  <si>
    <t>スポーツ用品・がん具・娯楽用品・楽器小売業</t>
  </si>
  <si>
    <t>608</t>
  </si>
  <si>
    <t>写真機・時計・眼鏡小売業</t>
  </si>
  <si>
    <t>609</t>
  </si>
  <si>
    <t>他に分類されない小売業</t>
  </si>
  <si>
    <t>610</t>
  </si>
  <si>
    <t>管理，補助的経済活動を行う事業所（61無店舗小売業）</t>
  </si>
  <si>
    <t>61</t>
  </si>
  <si>
    <t>611</t>
  </si>
  <si>
    <t>通信販売・訪問販売小売業</t>
  </si>
  <si>
    <t>612</t>
  </si>
  <si>
    <t>自動販売機による小売業</t>
  </si>
  <si>
    <t>619</t>
  </si>
  <si>
    <t>その他の無店舗小売業</t>
  </si>
  <si>
    <t>620</t>
  </si>
  <si>
    <t>管理，補助的経済活動を行う事業所（62銀行業）</t>
  </si>
  <si>
    <t>62</t>
  </si>
  <si>
    <t>J</t>
  </si>
  <si>
    <t>621</t>
  </si>
  <si>
    <t>中央銀行</t>
  </si>
  <si>
    <t>622</t>
  </si>
  <si>
    <t>銀行（中央銀行を除く）</t>
  </si>
  <si>
    <t>630</t>
  </si>
  <si>
    <t>管理，補助的経済活動を行う事業所（63協同組織金融業）</t>
  </si>
  <si>
    <t>63</t>
  </si>
  <si>
    <t>631</t>
  </si>
  <si>
    <t>中小企業等金融業</t>
  </si>
  <si>
    <t>632</t>
  </si>
  <si>
    <t>農林水産金融業</t>
  </si>
  <si>
    <t>640</t>
  </si>
  <si>
    <t>管理，補助的経済活動を行う事業所（64貸金業，クレジットカード業等非預金信用機関）</t>
  </si>
  <si>
    <t>64</t>
  </si>
  <si>
    <t>641</t>
  </si>
  <si>
    <t>貸金業</t>
  </si>
  <si>
    <t>642</t>
  </si>
  <si>
    <t>質屋</t>
  </si>
  <si>
    <t>643</t>
  </si>
  <si>
    <t>クレジットカード業，割賦金融業</t>
  </si>
  <si>
    <t>649</t>
  </si>
  <si>
    <t>その他の非預金信用機関</t>
  </si>
  <si>
    <t>650</t>
  </si>
  <si>
    <t>管理，補助的経済活動を行う事業所（65金融商品取引業，商品先物取引業）</t>
  </si>
  <si>
    <t>65</t>
  </si>
  <si>
    <t>651</t>
  </si>
  <si>
    <t>金融商品取引業</t>
  </si>
  <si>
    <t>652</t>
  </si>
  <si>
    <t>商品先物取引業，商品投資業</t>
  </si>
  <si>
    <t>660</t>
  </si>
  <si>
    <t>管理，補助的経済活動を行う事業所（66補助的金融業等）</t>
  </si>
  <si>
    <t>66</t>
  </si>
  <si>
    <t>661</t>
  </si>
  <si>
    <t>補助的金融業，金融附帯業</t>
  </si>
  <si>
    <t>662</t>
  </si>
  <si>
    <t>信託業</t>
  </si>
  <si>
    <t>663</t>
  </si>
  <si>
    <t>金融代理業</t>
  </si>
  <si>
    <t>670</t>
  </si>
  <si>
    <t>管理，補助的経済活動を行う事業所（67保険業）</t>
  </si>
  <si>
    <t>67</t>
  </si>
  <si>
    <t>671</t>
  </si>
  <si>
    <t>生命保険業</t>
  </si>
  <si>
    <t>672</t>
  </si>
  <si>
    <t>損害保険業</t>
  </si>
  <si>
    <t>673</t>
  </si>
  <si>
    <t>共済事業・少額短期保険業</t>
  </si>
  <si>
    <t>674</t>
  </si>
  <si>
    <t>保険媒介代理業</t>
  </si>
  <si>
    <t>675</t>
  </si>
  <si>
    <t>保険サービス業</t>
  </si>
  <si>
    <t>680</t>
  </si>
  <si>
    <t>管理，補助的経済活動を行う事業所（68不動産取引業）</t>
  </si>
  <si>
    <t>68</t>
  </si>
  <si>
    <t>K</t>
  </si>
  <si>
    <t>681</t>
  </si>
  <si>
    <t>建物売買業，土地売買業</t>
  </si>
  <si>
    <t>682</t>
  </si>
  <si>
    <t>不動産代理業・仲介業</t>
  </si>
  <si>
    <t>690</t>
  </si>
  <si>
    <t>管理，補助的経済活動を行う事業所（69不動産賃貸業・管理業）</t>
  </si>
  <si>
    <t>69</t>
  </si>
  <si>
    <t>691</t>
  </si>
  <si>
    <t>不動産賃貸業（貸家業，貸間業を除く）</t>
    <phoneticPr fontId="15"/>
  </si>
  <si>
    <t>692</t>
  </si>
  <si>
    <t>貸家業，貸間業</t>
    <phoneticPr fontId="15"/>
  </si>
  <si>
    <t>693</t>
  </si>
  <si>
    <t>駐車場業</t>
  </si>
  <si>
    <t>694</t>
  </si>
  <si>
    <t>不動産管理業</t>
  </si>
  <si>
    <t>700</t>
  </si>
  <si>
    <t>管理，補助的経済活動を行う事業所（70物品賃貸業）</t>
  </si>
  <si>
    <t>70</t>
  </si>
  <si>
    <t>701</t>
  </si>
  <si>
    <t>各種物品賃貸業</t>
  </si>
  <si>
    <t>702</t>
  </si>
  <si>
    <t>産業用機械器具賃貸業</t>
  </si>
  <si>
    <t>703</t>
  </si>
  <si>
    <t>事務用機械器具賃貸業</t>
  </si>
  <si>
    <t>704</t>
  </si>
  <si>
    <t>自動車賃貸業</t>
  </si>
  <si>
    <t>705</t>
  </si>
  <si>
    <t>スポーツ・娯楽用品賃貸業</t>
  </si>
  <si>
    <t>709</t>
  </si>
  <si>
    <t>その他の物品賃貸業</t>
  </si>
  <si>
    <t>710</t>
  </si>
  <si>
    <t>管理，補助的経済活動を行う事業所（71学術・開発研究機関）</t>
  </si>
  <si>
    <t>71</t>
  </si>
  <si>
    <t>L</t>
  </si>
  <si>
    <t>711</t>
  </si>
  <si>
    <t>自然科学研究所</t>
  </si>
  <si>
    <t>712</t>
  </si>
  <si>
    <t>人文・社会科学研究所</t>
  </si>
  <si>
    <t>720</t>
  </si>
  <si>
    <t>管理，補助的経済活動を行う事業所（72専門サービス業）</t>
  </si>
  <si>
    <t>72</t>
  </si>
  <si>
    <t>721</t>
  </si>
  <si>
    <t>法律事務所，特許事務所</t>
  </si>
  <si>
    <t>722</t>
  </si>
  <si>
    <t>公証人役場，司法書士事務所，土地家屋調査士事務所</t>
  </si>
  <si>
    <t>723</t>
  </si>
  <si>
    <t>行政書士事務所</t>
  </si>
  <si>
    <t>724</t>
  </si>
  <si>
    <t>公認会計士事務所，税理士事務所</t>
  </si>
  <si>
    <t>725</t>
  </si>
  <si>
    <t>社会保険労務士事務所</t>
  </si>
  <si>
    <t>726</t>
  </si>
  <si>
    <t>デザイン業</t>
  </si>
  <si>
    <t>727</t>
  </si>
  <si>
    <t>著述・芸術家業</t>
  </si>
  <si>
    <t>728</t>
  </si>
  <si>
    <t>経営コンサルタント業，純粋持株会社</t>
  </si>
  <si>
    <t>729</t>
  </si>
  <si>
    <t>その他の専門サービス業</t>
  </si>
  <si>
    <t>730</t>
  </si>
  <si>
    <t>管理，補助的経済活動を行う事業所（73広告業）</t>
  </si>
  <si>
    <t>73</t>
  </si>
  <si>
    <t>731</t>
  </si>
  <si>
    <t>広告業</t>
  </si>
  <si>
    <t>740</t>
  </si>
  <si>
    <t>管理，補助的経済活動を行う事業所（74技術サービス業）</t>
  </si>
  <si>
    <t>74</t>
  </si>
  <si>
    <t>741</t>
  </si>
  <si>
    <t>獣医業</t>
  </si>
  <si>
    <t>742</t>
  </si>
  <si>
    <t>土木建築サービス業</t>
  </si>
  <si>
    <t>743</t>
  </si>
  <si>
    <t>機械設計業</t>
  </si>
  <si>
    <t>744</t>
  </si>
  <si>
    <t>商品・非破壊検査業</t>
  </si>
  <si>
    <t>745</t>
  </si>
  <si>
    <t>計量証明業</t>
  </si>
  <si>
    <t>746</t>
  </si>
  <si>
    <t>写真業</t>
  </si>
  <si>
    <t>749</t>
  </si>
  <si>
    <t>その他の技術サービス業</t>
  </si>
  <si>
    <t>750</t>
  </si>
  <si>
    <t>管理，補助的経済活動を行う事業所（75宿泊業）</t>
  </si>
  <si>
    <t>75</t>
  </si>
  <si>
    <t>M</t>
  </si>
  <si>
    <t>751</t>
  </si>
  <si>
    <t>旅館，ホテル</t>
  </si>
  <si>
    <t>752</t>
  </si>
  <si>
    <t>簡易宿所</t>
  </si>
  <si>
    <t>753</t>
  </si>
  <si>
    <t>下宿業</t>
  </si>
  <si>
    <t>759</t>
  </si>
  <si>
    <t>その他の宿泊業</t>
  </si>
  <si>
    <t>760</t>
  </si>
  <si>
    <t>管理，補助的経済活動を行う事業所（76飲食店）</t>
  </si>
  <si>
    <t>76</t>
  </si>
  <si>
    <t>761</t>
  </si>
  <si>
    <t>食堂，レストラン（専門料理店を除く）</t>
  </si>
  <si>
    <t>762</t>
  </si>
  <si>
    <t>専門料理店</t>
  </si>
  <si>
    <t>763</t>
  </si>
  <si>
    <t>そば・うどん店</t>
  </si>
  <si>
    <t>764</t>
  </si>
  <si>
    <t>すし店</t>
  </si>
  <si>
    <t>765</t>
  </si>
  <si>
    <t>酒場，ビヤホール</t>
  </si>
  <si>
    <t>766</t>
  </si>
  <si>
    <t>バー，キャバレー，ナイトクラブ</t>
  </si>
  <si>
    <t>767</t>
  </si>
  <si>
    <t>喫茶店</t>
  </si>
  <si>
    <t>769</t>
  </si>
  <si>
    <t>その他の飲食店</t>
  </si>
  <si>
    <t>770</t>
  </si>
  <si>
    <t>管理，補助的経済活動を行う事業所（77持ち帰り・配達飲食サービス業）</t>
  </si>
  <si>
    <t>77</t>
  </si>
  <si>
    <t>771</t>
  </si>
  <si>
    <t>持ち帰り飲食サービス業</t>
  </si>
  <si>
    <t>772</t>
  </si>
  <si>
    <t>配達飲食サービス業</t>
  </si>
  <si>
    <t>780</t>
  </si>
  <si>
    <t>管理，補助的経済活動を行う事業所（78洗濯・理容・美容・浴場業）</t>
  </si>
  <si>
    <t>78</t>
  </si>
  <si>
    <t>N</t>
  </si>
  <si>
    <t>781</t>
  </si>
  <si>
    <t>洗濯業</t>
  </si>
  <si>
    <t>782</t>
  </si>
  <si>
    <t>理容業</t>
  </si>
  <si>
    <t>783</t>
  </si>
  <si>
    <t>美容業</t>
  </si>
  <si>
    <t>784</t>
  </si>
  <si>
    <t>一般公衆浴場業</t>
  </si>
  <si>
    <t>785</t>
  </si>
  <si>
    <t>その他の公衆浴場業</t>
  </si>
  <si>
    <t>789</t>
  </si>
  <si>
    <t>その他の洗濯・理容・美容・浴場業</t>
  </si>
  <si>
    <t>790</t>
  </si>
  <si>
    <t>管理，補助的経済活動を行う事業所（79その他の生活関連サービス業）</t>
  </si>
  <si>
    <t>79</t>
  </si>
  <si>
    <t>791</t>
  </si>
  <si>
    <t>旅行業</t>
  </si>
  <si>
    <t>792</t>
  </si>
  <si>
    <t>家事サービス業</t>
  </si>
  <si>
    <t>793</t>
  </si>
  <si>
    <t>衣服裁縫修理業</t>
  </si>
  <si>
    <t>794</t>
  </si>
  <si>
    <t>物品預り業</t>
  </si>
  <si>
    <t>795</t>
  </si>
  <si>
    <t>火葬・墓地管理業</t>
  </si>
  <si>
    <t>796</t>
  </si>
  <si>
    <t>冠婚葬祭業</t>
  </si>
  <si>
    <t>799</t>
  </si>
  <si>
    <t>他に分類されない生活関連サービス業</t>
  </si>
  <si>
    <t>800</t>
  </si>
  <si>
    <t>管理，補助的経済活動を行う事業所（80娯楽業）</t>
  </si>
  <si>
    <t>80</t>
  </si>
  <si>
    <t>801</t>
  </si>
  <si>
    <t>映画館</t>
  </si>
  <si>
    <t>802</t>
  </si>
  <si>
    <t>興行場（別掲を除く），興行団</t>
  </si>
  <si>
    <t>803</t>
  </si>
  <si>
    <t>競輪・競馬等の競走場，競技団</t>
  </si>
  <si>
    <t>804</t>
  </si>
  <si>
    <t>スポーツ施設提供業</t>
  </si>
  <si>
    <t>805</t>
  </si>
  <si>
    <t>公園，遊園地</t>
  </si>
  <si>
    <t>806</t>
  </si>
  <si>
    <t>遊戯場</t>
  </si>
  <si>
    <t>809</t>
  </si>
  <si>
    <t>その他の娯楽業</t>
  </si>
  <si>
    <t>810</t>
  </si>
  <si>
    <t>管理，補助的経済活動を行う事業所（81学校教育）</t>
  </si>
  <si>
    <t>81</t>
  </si>
  <si>
    <t>O</t>
  </si>
  <si>
    <t>811</t>
  </si>
  <si>
    <t>幼稚園</t>
  </si>
  <si>
    <t>812</t>
  </si>
  <si>
    <t>小学校</t>
  </si>
  <si>
    <t>813</t>
  </si>
  <si>
    <t>中学校</t>
  </si>
  <si>
    <t>814</t>
  </si>
  <si>
    <t>高等学校，中等教育学校</t>
  </si>
  <si>
    <t>815</t>
  </si>
  <si>
    <t>特別支援学校</t>
  </si>
  <si>
    <t>816</t>
  </si>
  <si>
    <t>高等教育機関</t>
  </si>
  <si>
    <t>817</t>
  </si>
  <si>
    <t>専修学校，各種学校</t>
  </si>
  <si>
    <t>818</t>
  </si>
  <si>
    <t>学校教育支援機関</t>
  </si>
  <si>
    <t>820</t>
  </si>
  <si>
    <t>管理，補助的経済活動を行う事業所（82その他の教育，学習支援業）</t>
  </si>
  <si>
    <t>82</t>
  </si>
  <si>
    <t>821</t>
  </si>
  <si>
    <t>社会教育</t>
  </si>
  <si>
    <t>822</t>
  </si>
  <si>
    <t>職業・教育支援施設</t>
  </si>
  <si>
    <t>823</t>
  </si>
  <si>
    <t>学習塾</t>
  </si>
  <si>
    <t>824</t>
  </si>
  <si>
    <t>教養・技能教授業</t>
  </si>
  <si>
    <t>829</t>
  </si>
  <si>
    <t>他に分類されない教育，学習支援業</t>
  </si>
  <si>
    <t>830</t>
  </si>
  <si>
    <t>管理，補助的経済活動を行う事業所（83医療業）</t>
  </si>
  <si>
    <t>83</t>
  </si>
  <si>
    <t>P</t>
  </si>
  <si>
    <t>831</t>
  </si>
  <si>
    <t>病院</t>
  </si>
  <si>
    <t>832</t>
  </si>
  <si>
    <t>一般診療所</t>
  </si>
  <si>
    <t>833</t>
  </si>
  <si>
    <t>歯科診療所</t>
  </si>
  <si>
    <t>834</t>
  </si>
  <si>
    <t>助産・看護業</t>
  </si>
  <si>
    <t>835</t>
  </si>
  <si>
    <t>療術業</t>
    <phoneticPr fontId="15"/>
  </si>
  <si>
    <t>836</t>
  </si>
  <si>
    <t>医療に附帯するサービス業</t>
  </si>
  <si>
    <t>840</t>
  </si>
  <si>
    <t>管理，補助的経済活動を行う事業所（84保健衛生）</t>
  </si>
  <si>
    <t>84</t>
  </si>
  <si>
    <t>841</t>
  </si>
  <si>
    <t>保健所</t>
  </si>
  <si>
    <t>842</t>
  </si>
  <si>
    <t>健康相談施設</t>
  </si>
  <si>
    <t>849</t>
  </si>
  <si>
    <t>その他の保健衛生</t>
  </si>
  <si>
    <t>850</t>
  </si>
  <si>
    <t>管理，補助的経済活動を行う事業所（85社会保険・社会福祉・介護事業）</t>
  </si>
  <si>
    <t>85</t>
  </si>
  <si>
    <t>851</t>
  </si>
  <si>
    <t>社会保険事業団体</t>
  </si>
  <si>
    <t>852</t>
  </si>
  <si>
    <t>福祉事務所</t>
  </si>
  <si>
    <t>853</t>
  </si>
  <si>
    <t>児童福祉事業</t>
  </si>
  <si>
    <t>854</t>
  </si>
  <si>
    <t>老人福祉・介護事業</t>
  </si>
  <si>
    <t>855</t>
  </si>
  <si>
    <t>障害者福祉事業</t>
  </si>
  <si>
    <t>859</t>
  </si>
  <si>
    <t>その他の社会保険・社会福祉・介護事業</t>
  </si>
  <si>
    <t>860</t>
  </si>
  <si>
    <t>管理，補助的経済活動を行う事業所（86郵便局）</t>
  </si>
  <si>
    <t>86</t>
  </si>
  <si>
    <t>Q</t>
  </si>
  <si>
    <t>861</t>
  </si>
  <si>
    <t>郵便局</t>
  </si>
  <si>
    <t>862</t>
  </si>
  <si>
    <t>郵便局受託業</t>
  </si>
  <si>
    <t>870</t>
  </si>
  <si>
    <t>管理，補助的経済活動を行う事業所（87協同組合）</t>
  </si>
  <si>
    <t>87</t>
  </si>
  <si>
    <t>871</t>
  </si>
  <si>
    <t>農林水産業協同組合（他に分類されないもの）</t>
  </si>
  <si>
    <t>872</t>
  </si>
  <si>
    <t>事業協同組合（他に分類されないもの）</t>
  </si>
  <si>
    <t>880</t>
  </si>
  <si>
    <t>管理，補助的経済活動を行う事業所（88廃棄物処理業）</t>
  </si>
  <si>
    <t>88</t>
  </si>
  <si>
    <t>R</t>
  </si>
  <si>
    <t>881</t>
  </si>
  <si>
    <t>一般廃棄物処理業</t>
  </si>
  <si>
    <t>882</t>
  </si>
  <si>
    <t>産業廃棄物処理業</t>
  </si>
  <si>
    <t>889</t>
  </si>
  <si>
    <t>その他の廃棄物処理業</t>
  </si>
  <si>
    <t>890</t>
  </si>
  <si>
    <t>管理，補助的経済活動を行う事業所（89自動車整備業）</t>
  </si>
  <si>
    <t>89</t>
  </si>
  <si>
    <t>891</t>
  </si>
  <si>
    <t>自動車整備業</t>
  </si>
  <si>
    <t>900</t>
  </si>
  <si>
    <t>管理，補助的経済活動を行う事業所（90機械等修理業）</t>
  </si>
  <si>
    <t>90</t>
  </si>
  <si>
    <t>901</t>
  </si>
  <si>
    <t>機械修理業（電気機械器具を除く）</t>
  </si>
  <si>
    <t>902</t>
  </si>
  <si>
    <t>電気機械器具修理業</t>
  </si>
  <si>
    <t>903</t>
  </si>
  <si>
    <t>表具業</t>
  </si>
  <si>
    <t>909</t>
  </si>
  <si>
    <t>その他の修理業</t>
  </si>
  <si>
    <t>910</t>
  </si>
  <si>
    <t>管理，補助的経済活動を行う事業所（91職業紹介・労働者派遣業）</t>
  </si>
  <si>
    <t>91</t>
  </si>
  <si>
    <t>911</t>
  </si>
  <si>
    <t>職業紹介業</t>
  </si>
  <si>
    <t>912</t>
  </si>
  <si>
    <t>労働者派遣業</t>
  </si>
  <si>
    <t>920</t>
  </si>
  <si>
    <t>管理，補助的経済活動を行う事業所（92その他の事業サービス業）</t>
  </si>
  <si>
    <t>92</t>
  </si>
  <si>
    <t>921</t>
  </si>
  <si>
    <t>速記・ワープロ入力・複写業</t>
  </si>
  <si>
    <t>922</t>
  </si>
  <si>
    <t>建物サービス業</t>
  </si>
  <si>
    <t>923</t>
  </si>
  <si>
    <t>警備業</t>
  </si>
  <si>
    <t>929</t>
  </si>
  <si>
    <t>他に分類されない事業サービス業</t>
  </si>
  <si>
    <t>931</t>
  </si>
  <si>
    <t>経済団体</t>
  </si>
  <si>
    <t>93</t>
  </si>
  <si>
    <t>932</t>
  </si>
  <si>
    <t>労働団体</t>
  </si>
  <si>
    <t>933</t>
  </si>
  <si>
    <t>学術・文化団体</t>
  </si>
  <si>
    <t>934</t>
  </si>
  <si>
    <t>政治団体</t>
  </si>
  <si>
    <t>939</t>
  </si>
  <si>
    <t>他に分類されない非営利的団体</t>
  </si>
  <si>
    <t>941</t>
  </si>
  <si>
    <t>神道系宗教</t>
  </si>
  <si>
    <t>94</t>
  </si>
  <si>
    <t>942</t>
  </si>
  <si>
    <t>仏教系宗教</t>
  </si>
  <si>
    <t>943</t>
  </si>
  <si>
    <t>キリスト教系宗教</t>
  </si>
  <si>
    <t>949</t>
  </si>
  <si>
    <t>その他の宗教</t>
  </si>
  <si>
    <t>950</t>
  </si>
  <si>
    <t>管理，補助的経済活動を行う事業所（95その他のサービス業）</t>
  </si>
  <si>
    <t>95</t>
  </si>
  <si>
    <t>951</t>
  </si>
  <si>
    <t>集会場</t>
  </si>
  <si>
    <t>952</t>
  </si>
  <si>
    <t>と畜場</t>
  </si>
  <si>
    <t>959</t>
  </si>
  <si>
    <t>他に分類されないサービス業</t>
  </si>
  <si>
    <t>961</t>
  </si>
  <si>
    <t>外国公館</t>
  </si>
  <si>
    <t>96</t>
  </si>
  <si>
    <t>969</t>
  </si>
  <si>
    <t>その他の外国公務</t>
  </si>
  <si>
    <t>971</t>
  </si>
  <si>
    <t>立法機関</t>
  </si>
  <si>
    <t>97</t>
  </si>
  <si>
    <t>S</t>
  </si>
  <si>
    <t>972</t>
  </si>
  <si>
    <t>司法機関</t>
  </si>
  <si>
    <t>973</t>
  </si>
  <si>
    <t>行政機関</t>
  </si>
  <si>
    <t>981</t>
  </si>
  <si>
    <t>都道府県機関</t>
  </si>
  <si>
    <t>98</t>
  </si>
  <si>
    <t>982</t>
  </si>
  <si>
    <t>市町村機関</t>
  </si>
  <si>
    <t>999</t>
  </si>
  <si>
    <t>99</t>
  </si>
  <si>
    <t>T</t>
  </si>
  <si>
    <t>大分類名</t>
  </si>
  <si>
    <t>農業</t>
  </si>
  <si>
    <t>農業サービス業 (園芸サービス業を除く）</t>
  </si>
  <si>
    <t>林業</t>
  </si>
  <si>
    <t>漁業</t>
  </si>
  <si>
    <t>鉱業</t>
  </si>
  <si>
    <t>一般土木建築工事業</t>
  </si>
  <si>
    <t>建設業</t>
  </si>
  <si>
    <t>土木工事業(舗装工事業を除く）</t>
  </si>
  <si>
    <t>07A</t>
  </si>
  <si>
    <t>床工事業</t>
  </si>
  <si>
    <t>07B</t>
  </si>
  <si>
    <t>内装工事業</t>
  </si>
  <si>
    <t>製造業</t>
  </si>
  <si>
    <t>調味料製造業</t>
  </si>
  <si>
    <t>茶・コーヒー製造業</t>
  </si>
  <si>
    <t>製糸業</t>
  </si>
  <si>
    <t>紡績業</t>
  </si>
  <si>
    <t>ねん糸製造業</t>
  </si>
  <si>
    <t>綱・網製造業</t>
  </si>
  <si>
    <t>レース・繊維雑品製造業</t>
  </si>
  <si>
    <t>その他の繊維工業</t>
  </si>
  <si>
    <t>織物製 (不織布製及びレース製を含む) 外衣・シャツ製造業 (和式を除く)</t>
  </si>
  <si>
    <t>ニット製外衣・シャツ製造業</t>
  </si>
  <si>
    <t>和装製品・足袋製造業</t>
  </si>
  <si>
    <t>その他の衣服・繊維製身の回り品製造業</t>
  </si>
  <si>
    <t>製材業, 木製品製造業</t>
  </si>
  <si>
    <t>木製容器製造業 (竹, とうを含む)</t>
  </si>
  <si>
    <t>その他の木製品製造業 (竹, とうを含む)</t>
  </si>
  <si>
    <t>製本業, 印刷物加工業</t>
  </si>
  <si>
    <t>化学繊維製造業</t>
  </si>
  <si>
    <t>潤滑油・グリース製造業 (石油精製業によらないもの）</t>
  </si>
  <si>
    <t>プラスチック成形材料製造業 (廃プラスチックを含む）</t>
  </si>
  <si>
    <t>工業用革製品製造業 (手袋を除く)</t>
  </si>
  <si>
    <t>建設用粘土製品製造業 (陶磁器製を除く)</t>
  </si>
  <si>
    <t>製鋼を行わない鋼材製造業 (表面処理鋼材を除く)</t>
  </si>
  <si>
    <t>非鉄金属第1次製錬・精製業</t>
  </si>
  <si>
    <t>非鉄金属第2次製錬・精製業(非鉄金属合金製造業を含む)</t>
  </si>
  <si>
    <t>非鉄金属・同合金圧延業 (抽伸，押出しを含む)</t>
  </si>
  <si>
    <t>建設用・建築用金属製品製造業 (製缶板金業を含む)</t>
  </si>
  <si>
    <t>金属被覆・彫刻業，熱処理業 (ほうろう鉄器を除く)</t>
  </si>
  <si>
    <t>金属線製品製造業 (ねじ類を除く)</t>
  </si>
  <si>
    <t>農業用機械製造業 (農業用器具を除く)</t>
  </si>
  <si>
    <t>金属加工機械製造業</t>
  </si>
  <si>
    <t>特殊産業用機械製造業</t>
  </si>
  <si>
    <t>事務用・サービス用・民生用機械器具製造業</t>
  </si>
  <si>
    <t>その他の機械・同部分品製造業</t>
  </si>
  <si>
    <t>発電用・送電用・配電用・産業用電気機械器具製造業</t>
  </si>
  <si>
    <t>電子部品・デバイス製造業</t>
  </si>
  <si>
    <t>計量器・測定器・分析機器・試験機製造業</t>
  </si>
  <si>
    <t>測量機械器具製造業</t>
  </si>
  <si>
    <t>理化学機械器具製造業</t>
  </si>
  <si>
    <t>眼鏡製造業 (枠を含む)</t>
  </si>
  <si>
    <t>装身具・装飾品・ボタン・同関連品製造業　 (貴金属・宝石製を除く)</t>
  </si>
  <si>
    <t>畳・傘等生活雑貨製品製造業</t>
  </si>
  <si>
    <t>32A</t>
  </si>
  <si>
    <t>がん具製造業</t>
  </si>
  <si>
    <t>32B</t>
  </si>
  <si>
    <t>運動用具製造業</t>
  </si>
  <si>
    <t>32C</t>
  </si>
  <si>
    <t>情報記録物製造業( 新聞, 書籍等の印刷物を除く）</t>
  </si>
  <si>
    <t>32D</t>
  </si>
  <si>
    <t>他に分類されないその他の製造業</t>
  </si>
  <si>
    <t>電気・ガス・熱供給・水道業</t>
  </si>
  <si>
    <t>信書送達業</t>
  </si>
  <si>
    <t>情報通信業</t>
  </si>
  <si>
    <t>39A</t>
  </si>
  <si>
    <t>情報処理サービス業</t>
  </si>
  <si>
    <t>39B</t>
  </si>
  <si>
    <t>情報提供サービス業</t>
  </si>
  <si>
    <t>39C</t>
  </si>
  <si>
    <t>その他の情報処理・提供サービス業</t>
  </si>
  <si>
    <t>映像情報製作・配給業</t>
  </si>
  <si>
    <t>映像等情報制作に附帯するサービス業</t>
  </si>
  <si>
    <t>41A</t>
  </si>
  <si>
    <t>ニュース供給業</t>
  </si>
  <si>
    <t>41B</t>
  </si>
  <si>
    <t>その他の映像・音声・文字情報制作に附帯するサービス業</t>
  </si>
  <si>
    <t>運輸業</t>
  </si>
  <si>
    <t>航空機使用業 (航空運送業を除く)</t>
  </si>
  <si>
    <t>その他の運輸に附帯するサービス業　</t>
  </si>
  <si>
    <t>卸売・小売業　</t>
  </si>
  <si>
    <t>49A</t>
  </si>
  <si>
    <t>各種商品卸売業 (従業者が常時100人以上のもの）</t>
  </si>
  <si>
    <t>49B</t>
  </si>
  <si>
    <t>その他の各種商品卸売業</t>
  </si>
  <si>
    <t>繊維品卸売業 (衣服, 身の回り品を除く） 　</t>
  </si>
  <si>
    <t>衣服・身の回り品卸売業 　</t>
  </si>
  <si>
    <t>食料・飲料卸売業 　</t>
  </si>
  <si>
    <t>51A</t>
  </si>
  <si>
    <t>米穀類卸売業 　</t>
  </si>
  <si>
    <t>51B</t>
  </si>
  <si>
    <t>野菜・果実卸売業 　</t>
  </si>
  <si>
    <t>51C</t>
  </si>
  <si>
    <t>食肉卸売業 　</t>
  </si>
  <si>
    <t>51D</t>
  </si>
  <si>
    <t>生鮮魚介卸売業 　</t>
  </si>
  <si>
    <t>51E</t>
  </si>
  <si>
    <t>その他の農畜産物・水産物卸売業 　</t>
  </si>
  <si>
    <t>建築材料卸売業 　</t>
  </si>
  <si>
    <t>化学製品卸売業 　</t>
  </si>
  <si>
    <t>鉱物・金属材料卸売業 　</t>
  </si>
  <si>
    <t>一般機械器具卸売業　</t>
  </si>
  <si>
    <t>自動車卸売業 　</t>
  </si>
  <si>
    <t>電気機械器具卸売業 　</t>
  </si>
  <si>
    <t>その他の機械器具卸売業 　</t>
  </si>
  <si>
    <t>家具・建具・じゅう器等卸売業 　</t>
  </si>
  <si>
    <t>医薬品・化粧品等卸売業 　</t>
  </si>
  <si>
    <t>他に分類されない卸売業</t>
  </si>
  <si>
    <t>54A</t>
  </si>
  <si>
    <t>代理商, 仲立業 　</t>
  </si>
  <si>
    <t>54B</t>
  </si>
  <si>
    <t>他に分類されないその他の卸売業　</t>
  </si>
  <si>
    <t>百貨店, 総合スーパー　</t>
  </si>
  <si>
    <t>その他の各種商品小売業 (従業者が常時50人未 満のもの）　</t>
  </si>
  <si>
    <t>呉服・服地・寝具小売業　</t>
  </si>
  <si>
    <t>男子服小売業　</t>
  </si>
  <si>
    <t>婦人・子供服小売業 　</t>
  </si>
  <si>
    <t>靴・履物小売業　</t>
  </si>
  <si>
    <t>その他の織物・衣服・身の回り品小売業　</t>
  </si>
  <si>
    <t>各種食料品小売業 　</t>
  </si>
  <si>
    <t>酒小売業 　</t>
  </si>
  <si>
    <t>食肉小売業 　</t>
  </si>
  <si>
    <t>鮮魚小売業 　</t>
  </si>
  <si>
    <t>野菜・果実小売業 　</t>
  </si>
  <si>
    <t>菓子・パン小売業 　</t>
  </si>
  <si>
    <t>米穀類小売業 　</t>
  </si>
  <si>
    <t>57A</t>
  </si>
  <si>
    <t>料理品小売業　</t>
  </si>
  <si>
    <t>57B</t>
  </si>
  <si>
    <t>他に分類されない飲食料品小売業 　</t>
  </si>
  <si>
    <t>自動車小売業 　</t>
  </si>
  <si>
    <t>自転車小売業 　</t>
  </si>
  <si>
    <t>家具・建具・畳小売業　</t>
  </si>
  <si>
    <t>機械器具小売業　</t>
  </si>
  <si>
    <t>その他のじゅう器小売業　</t>
  </si>
  <si>
    <t>医薬品・化粧品小売業　</t>
  </si>
  <si>
    <t>農耕用品小売業 　</t>
  </si>
  <si>
    <t>燃料小売業 　</t>
  </si>
  <si>
    <t>書籍・文房具小売業 　</t>
  </si>
  <si>
    <t>スポーツ用品・がん具等小売業</t>
  </si>
  <si>
    <t>写真機・写真材料小売業 　</t>
  </si>
  <si>
    <t>時計・眼鏡・光学機械小売業　</t>
  </si>
  <si>
    <t>60A</t>
  </si>
  <si>
    <t>スポーツ用品小売業 　</t>
  </si>
  <si>
    <t>60B</t>
  </si>
  <si>
    <t>がん具・娯楽用品小売業 　</t>
  </si>
  <si>
    <t>60C</t>
  </si>
  <si>
    <t>楽器小売業　</t>
  </si>
  <si>
    <t>60D</t>
  </si>
  <si>
    <t>花・植木小売業 　</t>
  </si>
  <si>
    <t>60E</t>
  </si>
  <si>
    <t>中古品小売業（他に分類されないもの） 　</t>
  </si>
  <si>
    <t>60F</t>
  </si>
  <si>
    <t>他に分類されないその他の小売業 　　</t>
  </si>
  <si>
    <t>中央銀行　</t>
  </si>
  <si>
    <t>金融・保険業　</t>
  </si>
  <si>
    <t>銀行（中央銀行を除く）　</t>
  </si>
  <si>
    <t>中小企業等金融業 　</t>
  </si>
  <si>
    <t>農林水産金融業　</t>
  </si>
  <si>
    <t>郵便貯金・為替・振替業務取扱機関　</t>
  </si>
  <si>
    <t>政府関係金融機関 　</t>
  </si>
  <si>
    <t>貸金業　</t>
  </si>
  <si>
    <t>質屋 　</t>
  </si>
  <si>
    <t>クレジットカード業, 割賦金融業 　</t>
  </si>
  <si>
    <t>その他の貸金業, 投資業等非預金信用機関 　</t>
  </si>
  <si>
    <t>証券業 　</t>
  </si>
  <si>
    <t>証券業類似業 　</t>
  </si>
  <si>
    <t>商品先物取引業, 商品投資業 　</t>
  </si>
  <si>
    <t>補助的金融業, 金融附帯業 　</t>
  </si>
  <si>
    <t>生命保険業 　</t>
  </si>
  <si>
    <t>損害保険業　</t>
  </si>
  <si>
    <t>共済事業　</t>
  </si>
  <si>
    <t>保険媒介代理業 　</t>
  </si>
  <si>
    <t>保険サービス業 　</t>
  </si>
  <si>
    <t>建物売買業, 土地売買業 　</t>
  </si>
  <si>
    <t>不動産業 　</t>
  </si>
  <si>
    <t>不動産代理業・仲介業　</t>
  </si>
  <si>
    <t>不動産賃貸業 (貸家業, 貸間業を除く) 　</t>
  </si>
  <si>
    <t>貸家業, 貸間業 　</t>
  </si>
  <si>
    <t>駐車場業 　</t>
  </si>
  <si>
    <t>不動産管理業 　　</t>
  </si>
  <si>
    <t>食堂，レストラン</t>
  </si>
  <si>
    <t>飲食店, 宿泊業　</t>
  </si>
  <si>
    <t>そば・うどん店　</t>
  </si>
  <si>
    <t>すし店　</t>
  </si>
  <si>
    <t>喫茶店　</t>
  </si>
  <si>
    <t>その他の一般飲食店</t>
  </si>
  <si>
    <t>70A</t>
  </si>
  <si>
    <t>一般食堂　</t>
  </si>
  <si>
    <t>日本料理店　</t>
  </si>
  <si>
    <t>70C</t>
  </si>
  <si>
    <t>西洋料理店　</t>
  </si>
  <si>
    <t>70D</t>
    <phoneticPr fontId="15"/>
  </si>
  <si>
    <t>中華料理店　</t>
  </si>
  <si>
    <t>70E</t>
  </si>
  <si>
    <t>焼肉店（東洋料理のもの）　</t>
  </si>
  <si>
    <t>70F</t>
  </si>
  <si>
    <t>その他の食堂，レストラン 　</t>
  </si>
  <si>
    <t>70G</t>
  </si>
  <si>
    <t>ハンバーガー店　</t>
  </si>
  <si>
    <t>70H</t>
  </si>
  <si>
    <t>お好み焼店　</t>
  </si>
  <si>
    <t>70J</t>
    <phoneticPr fontId="15"/>
  </si>
  <si>
    <t>その他に分類されない一般飲食店　</t>
  </si>
  <si>
    <t>料亭　</t>
  </si>
  <si>
    <t>バー, キャバレー, ナイトクラブ 　</t>
  </si>
  <si>
    <t>酒場, ビヤホール 　</t>
  </si>
  <si>
    <t>旅館，ホテル 　</t>
  </si>
  <si>
    <t>簡易宿所 　</t>
  </si>
  <si>
    <t>下宿業 　</t>
  </si>
  <si>
    <t>72A</t>
  </si>
  <si>
    <t>会社・団体の宿泊所 　</t>
  </si>
  <si>
    <t>72B</t>
  </si>
  <si>
    <t>他に分類されない宿泊所 　　</t>
  </si>
  <si>
    <t>病院 　</t>
  </si>
  <si>
    <t>医療，福祉　</t>
  </si>
  <si>
    <t>一般診療所　</t>
  </si>
  <si>
    <t>歯科診療所　</t>
  </si>
  <si>
    <t>療術業　</t>
  </si>
  <si>
    <t>73A</t>
  </si>
  <si>
    <t>助産所　</t>
  </si>
  <si>
    <t>73B</t>
  </si>
  <si>
    <t>看護業　</t>
  </si>
  <si>
    <t>73C</t>
  </si>
  <si>
    <t>歯科技工所　</t>
  </si>
  <si>
    <t>73D</t>
  </si>
  <si>
    <t>その他の医療に附帯するサービス業　</t>
  </si>
  <si>
    <t>保健所　</t>
  </si>
  <si>
    <t>健康相談施設　</t>
  </si>
  <si>
    <t>その他の保健衛生　</t>
  </si>
  <si>
    <t>社会保険事業団体　</t>
  </si>
  <si>
    <t>福祉事務所 　</t>
  </si>
  <si>
    <t>障害者福祉事業　</t>
  </si>
  <si>
    <t>その他の社会保険等事業</t>
  </si>
  <si>
    <t>75A</t>
  </si>
  <si>
    <t>保育所　</t>
  </si>
  <si>
    <t>75B</t>
  </si>
  <si>
    <t>その他の児童福祉事業　</t>
  </si>
  <si>
    <t>75C</t>
  </si>
  <si>
    <t>特別養護老人ホーム 　</t>
  </si>
  <si>
    <t>75D</t>
  </si>
  <si>
    <t>介護老人保健施設　</t>
  </si>
  <si>
    <t>75E</t>
  </si>
  <si>
    <t>有料老人ホーム 　</t>
  </si>
  <si>
    <t>75F</t>
  </si>
  <si>
    <t>その他の老人福祉・介護事業　</t>
  </si>
  <si>
    <t>75G</t>
  </si>
  <si>
    <t>更生保護事業　</t>
  </si>
  <si>
    <t>75H</t>
  </si>
  <si>
    <t>訪問介護事業　</t>
  </si>
  <si>
    <t>75J</t>
  </si>
  <si>
    <t>他に分類されない社会保険・社会福祉・介護事業　 　</t>
  </si>
  <si>
    <t>小学校 　</t>
  </si>
  <si>
    <t>教育，学習支援業　</t>
  </si>
  <si>
    <t>中学校 　</t>
  </si>
  <si>
    <t>高等学校，中等教育学校　</t>
  </si>
  <si>
    <t>高等教育機関 　</t>
  </si>
  <si>
    <t>特殊教育諸学校 　</t>
  </si>
  <si>
    <t>幼稚園 　</t>
  </si>
  <si>
    <t>専修学校，各種学校　</t>
  </si>
  <si>
    <t>職業・教育支援施設　</t>
  </si>
  <si>
    <t>学習塾　</t>
  </si>
  <si>
    <t>他に分類されない教育，学習支援業　 　</t>
  </si>
  <si>
    <t>77A</t>
  </si>
  <si>
    <t>公民館　</t>
  </si>
  <si>
    <t>77B</t>
  </si>
  <si>
    <t>図書館　</t>
  </si>
  <si>
    <t>77C</t>
  </si>
  <si>
    <t>博物館，美術館　</t>
  </si>
  <si>
    <t>77D</t>
  </si>
  <si>
    <t>動物園，植物園，水族館　</t>
  </si>
  <si>
    <t>77E</t>
  </si>
  <si>
    <t>その他の社会教育　</t>
  </si>
  <si>
    <t>77F</t>
  </si>
  <si>
    <t>音楽教授業　</t>
  </si>
  <si>
    <t>77G</t>
  </si>
  <si>
    <t>書道教授業　</t>
  </si>
  <si>
    <t>77H</t>
  </si>
  <si>
    <t>生花・茶道教授業　</t>
  </si>
  <si>
    <t>77J</t>
  </si>
  <si>
    <t>そろばん教授業　</t>
  </si>
  <si>
    <t>77K</t>
  </si>
  <si>
    <t>外国語会話教授業　</t>
  </si>
  <si>
    <t>77L</t>
  </si>
  <si>
    <t>スポーツ・健康教授業（フィットネスクラブを除く）　</t>
  </si>
  <si>
    <t>77M</t>
  </si>
  <si>
    <t>フィットネスクラブ　</t>
  </si>
  <si>
    <t>77N</t>
  </si>
  <si>
    <t>その他の教養・技能教授業　</t>
  </si>
  <si>
    <t>郵便局　</t>
  </si>
  <si>
    <t>複合サービス事業　</t>
  </si>
  <si>
    <t>郵便局受託業　</t>
  </si>
  <si>
    <t>農林水産業協同組合（他に分類されないもの）　</t>
  </si>
  <si>
    <t>事業協同組合（他に分類されないもの）　 　</t>
  </si>
  <si>
    <t>サービス業（他に分類されないもの）　</t>
  </si>
  <si>
    <t>公証人役場，司法書士事務所　</t>
  </si>
  <si>
    <t>獣医業　</t>
  </si>
  <si>
    <t>デザイン・機械設計業</t>
  </si>
  <si>
    <t>著述・芸術家業　</t>
  </si>
  <si>
    <t>写真業　</t>
  </si>
  <si>
    <t>80A</t>
  </si>
  <si>
    <t>法律事務所　</t>
  </si>
  <si>
    <t>80B</t>
  </si>
  <si>
    <t>特許事務所　</t>
  </si>
  <si>
    <t>80C</t>
  </si>
  <si>
    <t>公認会計士事務所 　</t>
  </si>
  <si>
    <t>80D</t>
  </si>
  <si>
    <t>税理士事務所　</t>
  </si>
  <si>
    <t>80E</t>
  </si>
  <si>
    <t>建築設計業　</t>
  </si>
  <si>
    <t>80F</t>
  </si>
  <si>
    <t>測量業　</t>
  </si>
  <si>
    <t>80G</t>
  </si>
  <si>
    <t>その他の土木建築サービス業　</t>
  </si>
  <si>
    <t>80H</t>
  </si>
  <si>
    <t>デザイン業　</t>
  </si>
  <si>
    <t>80J</t>
  </si>
  <si>
    <t>機械設計業　</t>
  </si>
  <si>
    <t>80K</t>
  </si>
  <si>
    <t>興信所 　</t>
  </si>
  <si>
    <t>80L</t>
  </si>
  <si>
    <t>他に分類されない専門サービス業 　</t>
  </si>
  <si>
    <t>自然科学研究所　</t>
  </si>
  <si>
    <t>人文・社会科学研究所　</t>
  </si>
  <si>
    <t>理容業　</t>
  </si>
  <si>
    <t>美容業　</t>
  </si>
  <si>
    <t>公衆浴場業　</t>
  </si>
  <si>
    <t>特殊浴場業　</t>
  </si>
  <si>
    <t>その他の洗濯・理容・美容・浴場業　</t>
  </si>
  <si>
    <t>82A</t>
  </si>
  <si>
    <t>普通洗濯業 　</t>
  </si>
  <si>
    <t>82B</t>
  </si>
  <si>
    <t>リネンサプライ業　</t>
  </si>
  <si>
    <t>旅行業　</t>
  </si>
  <si>
    <t>衣服裁縫修理業　</t>
  </si>
  <si>
    <t>物品預り業　</t>
  </si>
  <si>
    <t>火葬・墓地管理業　</t>
  </si>
  <si>
    <t>83A</t>
  </si>
  <si>
    <t>葬儀業　</t>
  </si>
  <si>
    <t>83B</t>
  </si>
  <si>
    <t>結婚式場業　</t>
  </si>
  <si>
    <t>83C</t>
  </si>
  <si>
    <t>冠婚葬祭互助会　</t>
  </si>
  <si>
    <t>83D</t>
  </si>
  <si>
    <t>写真現像・焼付業　</t>
  </si>
  <si>
    <t>83E</t>
  </si>
  <si>
    <t>他に分類されないその他の生活関連サービス業　</t>
  </si>
  <si>
    <t>映画館　</t>
  </si>
  <si>
    <t>興行場（別掲を除く），興行団　</t>
  </si>
  <si>
    <t>競輪・競馬等の競走場，競技団　</t>
  </si>
  <si>
    <t>公園，遊園地 　</t>
  </si>
  <si>
    <t>84A</t>
  </si>
  <si>
    <t>スポーツ施設提供業（別掲を除く）　</t>
  </si>
  <si>
    <t>84B</t>
  </si>
  <si>
    <t>体育館　</t>
  </si>
  <si>
    <t>84C</t>
  </si>
  <si>
    <t>ゴルフ場 　</t>
  </si>
  <si>
    <t>84D</t>
  </si>
  <si>
    <t>ゴルフ練習場　</t>
  </si>
  <si>
    <t>84E</t>
  </si>
  <si>
    <t>ボウリング場　</t>
  </si>
  <si>
    <t>84F</t>
  </si>
  <si>
    <t>テニス場 　</t>
  </si>
  <si>
    <t>84G</t>
  </si>
  <si>
    <t>バッティング・テニス練習場 　</t>
  </si>
  <si>
    <t>84H</t>
  </si>
  <si>
    <t>マージャンクラブ　</t>
  </si>
  <si>
    <t>84J</t>
  </si>
  <si>
    <t>パチンコホール　</t>
  </si>
  <si>
    <t>84K</t>
  </si>
  <si>
    <t>ゲームセンター　</t>
  </si>
  <si>
    <t>84L</t>
  </si>
  <si>
    <t>その他の遊戯場 　</t>
  </si>
  <si>
    <t>84M</t>
  </si>
  <si>
    <t>カラオケボックス業 　</t>
  </si>
  <si>
    <t>84N</t>
  </si>
  <si>
    <t>他に分類されない娯楽業　</t>
  </si>
  <si>
    <t>一般廃棄物処理業　</t>
  </si>
  <si>
    <t>産業廃棄物処理業　</t>
  </si>
  <si>
    <t>その他の廃棄物処理業　</t>
  </si>
  <si>
    <t>自動車整備業　</t>
  </si>
  <si>
    <t>機械修理業（電気機械器具を除く） 　</t>
  </si>
  <si>
    <t>電気機械器具修理業　</t>
  </si>
  <si>
    <t>表具業　</t>
  </si>
  <si>
    <t>その他の修理業　</t>
  </si>
  <si>
    <t>各種物品賃貸業　</t>
  </si>
  <si>
    <t>産業用機械器具賃貸業 　</t>
  </si>
  <si>
    <t>事務用機械器具賃貸業　</t>
  </si>
  <si>
    <t>自動車賃貸業　</t>
  </si>
  <si>
    <t>スポーツ・娯楽用品賃貸業　</t>
  </si>
  <si>
    <t>88A</t>
  </si>
  <si>
    <t>音楽・映像記録物賃貸業（別掲を除く）　</t>
  </si>
  <si>
    <t>88B</t>
  </si>
  <si>
    <t>他に分類されない物品賃貸業　</t>
  </si>
  <si>
    <t>広告代理業　</t>
  </si>
  <si>
    <t>その他の広告業 　</t>
  </si>
  <si>
    <t>速記・ワープロ入力・複写業　</t>
  </si>
  <si>
    <t>商品検査業　</t>
  </si>
  <si>
    <t>計量証明業　</t>
  </si>
  <si>
    <t>建物サービス業　</t>
  </si>
  <si>
    <t>民営職業紹介業　</t>
  </si>
  <si>
    <t>警備業　</t>
  </si>
  <si>
    <t>90A</t>
    <phoneticPr fontId="15"/>
  </si>
  <si>
    <t>労働者派遣業　</t>
  </si>
  <si>
    <t>90B</t>
  </si>
  <si>
    <t>他に分類されないその他の事業サービス業　</t>
  </si>
  <si>
    <t>経済団体　</t>
  </si>
  <si>
    <t>労働団体　</t>
  </si>
  <si>
    <t>学術・文化団体　</t>
  </si>
  <si>
    <t>政治団体　</t>
  </si>
  <si>
    <t>他に分類されない非営利的団体　</t>
  </si>
  <si>
    <t>神道系宗教　</t>
  </si>
  <si>
    <t>仏教系宗教　</t>
  </si>
  <si>
    <t>キリスト教系宗教　</t>
  </si>
  <si>
    <t>その他の宗教　</t>
  </si>
  <si>
    <t>集会場　</t>
  </si>
  <si>
    <t>と畜場　</t>
  </si>
  <si>
    <t>大分類名</t>
    <rPh sb="0" eb="3">
      <t>ダイブンルイ</t>
    </rPh>
    <rPh sb="3" eb="4">
      <t>メイ</t>
    </rPh>
    <phoneticPr fontId="1"/>
  </si>
  <si>
    <t>漁業</t>
    <rPh sb="0" eb="2">
      <t>ギョギョウ</t>
    </rPh>
    <phoneticPr fontId="1"/>
  </si>
  <si>
    <t>鉱業</t>
    <rPh sb="0" eb="2">
      <t>コウギョウ</t>
    </rPh>
    <phoneticPr fontId="1"/>
  </si>
  <si>
    <t>建設業</t>
    <rPh sb="0" eb="3">
      <t>ケンセツギョウ</t>
    </rPh>
    <phoneticPr fontId="1"/>
  </si>
  <si>
    <t>製造業</t>
    <rPh sb="0" eb="3">
      <t>セイゾウギョウ</t>
    </rPh>
    <phoneticPr fontId="1"/>
  </si>
  <si>
    <t>地区</t>
  </si>
  <si>
    <t>市町村名</t>
  </si>
  <si>
    <t>区</t>
  </si>
  <si>
    <t>北九州</t>
  </si>
  <si>
    <t>北九州市</t>
  </si>
  <si>
    <t>北九州市門司区</t>
    <phoneticPr fontId="1"/>
  </si>
  <si>
    <t>門司区</t>
  </si>
  <si>
    <t>北九州市若松区</t>
    <phoneticPr fontId="1"/>
  </si>
  <si>
    <t>若松区</t>
  </si>
  <si>
    <t>北九州市戸畑区</t>
    <phoneticPr fontId="1"/>
  </si>
  <si>
    <t>戸畑区</t>
  </si>
  <si>
    <t>北九州市小倉北区</t>
    <phoneticPr fontId="1"/>
  </si>
  <si>
    <t>小倉北区</t>
  </si>
  <si>
    <t>北九州市小倉南区</t>
    <phoneticPr fontId="1"/>
  </si>
  <si>
    <t>小倉南区</t>
  </si>
  <si>
    <t>107</t>
  </si>
  <si>
    <t>北九州市八幡東区</t>
    <phoneticPr fontId="1"/>
  </si>
  <si>
    <t>八幡東区</t>
  </si>
  <si>
    <t>108</t>
  </si>
  <si>
    <t>北九州市八幡西区</t>
    <phoneticPr fontId="1"/>
  </si>
  <si>
    <t>八幡西区</t>
  </si>
  <si>
    <t>109</t>
  </si>
  <si>
    <t>福岡</t>
  </si>
  <si>
    <t>福岡市</t>
  </si>
  <si>
    <t>福岡市東区</t>
    <phoneticPr fontId="1"/>
  </si>
  <si>
    <t>東区</t>
  </si>
  <si>
    <t>福岡市博多区</t>
    <phoneticPr fontId="1"/>
  </si>
  <si>
    <t>博多区</t>
  </si>
  <si>
    <t>福岡市中央区</t>
  </si>
  <si>
    <t>中央区</t>
  </si>
  <si>
    <t>福岡市南区</t>
  </si>
  <si>
    <t>南区</t>
  </si>
  <si>
    <t>134</t>
  </si>
  <si>
    <t>福岡市西区</t>
  </si>
  <si>
    <t>西区</t>
  </si>
  <si>
    <t>135</t>
  </si>
  <si>
    <t>福岡市城南区</t>
  </si>
  <si>
    <t>城南区</t>
  </si>
  <si>
    <t>136</t>
  </si>
  <si>
    <t>福岡市早良区</t>
  </si>
  <si>
    <t>早良区</t>
  </si>
  <si>
    <t>137</t>
  </si>
  <si>
    <t>筑後</t>
  </si>
  <si>
    <t>大牟田市</t>
  </si>
  <si>
    <t/>
  </si>
  <si>
    <t>久留米市</t>
  </si>
  <si>
    <t>久留米市(久留米市）</t>
    <phoneticPr fontId="1"/>
  </si>
  <si>
    <t>(久留米市）</t>
  </si>
  <si>
    <t>2031</t>
  </si>
  <si>
    <t>久留米市(田主丸町）</t>
    <phoneticPr fontId="1"/>
  </si>
  <si>
    <t>(田主丸町）</t>
  </si>
  <si>
    <t>久留米市(北野町)</t>
    <phoneticPr fontId="1"/>
  </si>
  <si>
    <t>(北野町)　　　</t>
  </si>
  <si>
    <t>久留米市(城島町)</t>
    <phoneticPr fontId="1"/>
  </si>
  <si>
    <t>(城島町)　　　</t>
  </si>
  <si>
    <t>久留米市(三潴町)</t>
    <phoneticPr fontId="1"/>
  </si>
  <si>
    <t>(三潴町)　　　</t>
  </si>
  <si>
    <t>523</t>
  </si>
  <si>
    <t>筑豊</t>
  </si>
  <si>
    <t>直方市</t>
  </si>
  <si>
    <t>直方市</t>
    <phoneticPr fontId="1"/>
  </si>
  <si>
    <t>飯塚市</t>
  </si>
  <si>
    <t>飯塚市(飯塚市)</t>
    <phoneticPr fontId="1"/>
  </si>
  <si>
    <t>(飯塚市)</t>
  </si>
  <si>
    <t>2051</t>
  </si>
  <si>
    <t>飯塚市(筑穂町)</t>
    <phoneticPr fontId="1"/>
  </si>
  <si>
    <t>(筑穂町)　　　　　　</t>
  </si>
  <si>
    <t>425</t>
  </si>
  <si>
    <t>飯塚市(穂波町)</t>
    <phoneticPr fontId="1"/>
  </si>
  <si>
    <t>(穂波町)　　　　　　</t>
  </si>
  <si>
    <t>426</t>
  </si>
  <si>
    <t>飯塚市(庄内町)</t>
    <phoneticPr fontId="1"/>
  </si>
  <si>
    <t>(庄内町)　　　　　　</t>
  </si>
  <si>
    <t>427</t>
  </si>
  <si>
    <t>飯塚市(頴田町)</t>
    <phoneticPr fontId="1"/>
  </si>
  <si>
    <t>(頴田町)　　　　　　</t>
  </si>
  <si>
    <t>田川市</t>
  </si>
  <si>
    <t>田川市</t>
    <phoneticPr fontId="1"/>
  </si>
  <si>
    <t>柳川市</t>
  </si>
  <si>
    <t>(大和町)　　　</t>
  </si>
  <si>
    <t>562</t>
  </si>
  <si>
    <t>柳川市(三橋町)</t>
    <phoneticPr fontId="1"/>
  </si>
  <si>
    <t>(三橋町)　　　</t>
  </si>
  <si>
    <t>563</t>
  </si>
  <si>
    <t>八女市</t>
  </si>
  <si>
    <t>八女市(八女市)</t>
    <phoneticPr fontId="1"/>
  </si>
  <si>
    <t>(八女市)</t>
  </si>
  <si>
    <t>2101</t>
  </si>
  <si>
    <t>八女市(黒木町)</t>
    <phoneticPr fontId="1"/>
  </si>
  <si>
    <t>(黒木町)　　　</t>
  </si>
  <si>
    <t>八女市(上陽町)</t>
    <phoneticPr fontId="1"/>
  </si>
  <si>
    <t>(上陽町)</t>
  </si>
  <si>
    <t>八女市(立花町)</t>
    <phoneticPr fontId="1"/>
  </si>
  <si>
    <t>(立花町)　　　</t>
  </si>
  <si>
    <t>八女市(矢部村)</t>
    <phoneticPr fontId="1"/>
  </si>
  <si>
    <t>(矢部村)　　　</t>
  </si>
  <si>
    <t>545</t>
  </si>
  <si>
    <t>八女市(星野村)</t>
    <phoneticPr fontId="1"/>
  </si>
  <si>
    <t>(星野村)　　　</t>
  </si>
  <si>
    <t>546</t>
  </si>
  <si>
    <t>筑後市</t>
  </si>
  <si>
    <t>筑後市</t>
    <phoneticPr fontId="1"/>
  </si>
  <si>
    <t>大川市</t>
  </si>
  <si>
    <t>大川市</t>
    <phoneticPr fontId="1"/>
  </si>
  <si>
    <t>行橋市</t>
  </si>
  <si>
    <t>行橋市</t>
    <phoneticPr fontId="1"/>
  </si>
  <si>
    <t>豊前市</t>
  </si>
  <si>
    <t>豊前市</t>
    <phoneticPr fontId="1"/>
  </si>
  <si>
    <t>中間市</t>
  </si>
  <si>
    <t>中間市</t>
    <phoneticPr fontId="1"/>
  </si>
  <si>
    <t>小郡市</t>
  </si>
  <si>
    <t>小郡市</t>
    <phoneticPr fontId="1"/>
  </si>
  <si>
    <t>筑紫野市</t>
  </si>
  <si>
    <t>筑紫野市</t>
    <phoneticPr fontId="1"/>
  </si>
  <si>
    <t>春日市</t>
  </si>
  <si>
    <t>春日市</t>
    <phoneticPr fontId="1"/>
  </si>
  <si>
    <t>大野城市</t>
  </si>
  <si>
    <t>大野城市</t>
    <phoneticPr fontId="1"/>
  </si>
  <si>
    <t>宗像市</t>
  </si>
  <si>
    <t>宗像市（宗像市）</t>
    <phoneticPr fontId="1"/>
  </si>
  <si>
    <t>（宗像市）</t>
  </si>
  <si>
    <t>宗像市（玄海町）</t>
    <phoneticPr fontId="1"/>
  </si>
  <si>
    <t>（玄海町）</t>
  </si>
  <si>
    <t>364</t>
  </si>
  <si>
    <t>宗像市（大島村）</t>
    <phoneticPr fontId="1"/>
  </si>
  <si>
    <t>（大島村）</t>
  </si>
  <si>
    <t>365</t>
  </si>
  <si>
    <t>太宰府市</t>
  </si>
  <si>
    <t>太宰府市</t>
    <phoneticPr fontId="1"/>
  </si>
  <si>
    <t>古賀市</t>
  </si>
  <si>
    <t>古賀市</t>
    <phoneticPr fontId="1"/>
  </si>
  <si>
    <t>福津市　</t>
  </si>
  <si>
    <t>福津市(福間町)</t>
    <phoneticPr fontId="1"/>
  </si>
  <si>
    <t>(福間町)　　　</t>
  </si>
  <si>
    <t>福津市(津屋崎町)</t>
    <phoneticPr fontId="1"/>
  </si>
  <si>
    <t>(津屋崎町)　　　</t>
  </si>
  <si>
    <t>うきは市</t>
  </si>
  <si>
    <t>うきは市(吉井町)</t>
    <phoneticPr fontId="1"/>
  </si>
  <si>
    <t>(吉井町)　　　</t>
  </si>
  <si>
    <t>うきは市(浮羽町）</t>
    <phoneticPr fontId="1"/>
  </si>
  <si>
    <t>(浮羽町）</t>
  </si>
  <si>
    <t>宮若市</t>
  </si>
  <si>
    <t>宮若市(宮田町)</t>
    <rPh sb="6" eb="7">
      <t>マチ</t>
    </rPh>
    <phoneticPr fontId="1"/>
  </si>
  <si>
    <t>(宮田町)</t>
    <rPh sb="3" eb="4">
      <t>マチ</t>
    </rPh>
    <phoneticPr fontId="1"/>
  </si>
  <si>
    <t>403</t>
  </si>
  <si>
    <t>宮若市(若宮町)</t>
    <phoneticPr fontId="1"/>
  </si>
  <si>
    <t>(若宮町)</t>
  </si>
  <si>
    <t>404</t>
  </si>
  <si>
    <t>嘉麻市</t>
  </si>
  <si>
    <t>嘉麻市(山田市）</t>
    <phoneticPr fontId="1"/>
  </si>
  <si>
    <t>(山田市）</t>
  </si>
  <si>
    <t>嘉麻市(稲築町)</t>
    <phoneticPr fontId="1"/>
  </si>
  <si>
    <t>(稲築町)　　　　　　</t>
  </si>
  <si>
    <t>422</t>
  </si>
  <si>
    <t>嘉麻市(碓井町)</t>
    <phoneticPr fontId="1"/>
  </si>
  <si>
    <t>(碓井町)　　　　　　</t>
  </si>
  <si>
    <t>423</t>
  </si>
  <si>
    <t>嘉麻市(嘉穂町)</t>
    <phoneticPr fontId="1"/>
  </si>
  <si>
    <t>(嘉穂町)　　　　　　</t>
  </si>
  <si>
    <t>424</t>
  </si>
  <si>
    <t>朝倉市</t>
  </si>
  <si>
    <t>朝倉市(甘木市)</t>
    <phoneticPr fontId="1"/>
  </si>
  <si>
    <t>(甘木市)</t>
  </si>
  <si>
    <t>228</t>
  </si>
  <si>
    <t>朝倉市(杷木町)</t>
    <phoneticPr fontId="1"/>
  </si>
  <si>
    <t>(杷木町)　　　</t>
  </si>
  <si>
    <t>朝倉市(朝倉町)</t>
    <phoneticPr fontId="1"/>
  </si>
  <si>
    <t>朝倉町</t>
    <phoneticPr fontId="1"/>
  </si>
  <si>
    <t>みやま市</t>
  </si>
  <si>
    <t>みやま市（瀬高町）</t>
    <phoneticPr fontId="1"/>
  </si>
  <si>
    <t>瀬高町　　　</t>
  </si>
  <si>
    <t>みやま市（山川町）</t>
    <phoneticPr fontId="1"/>
  </si>
  <si>
    <t>山川町　　　</t>
  </si>
  <si>
    <t>564</t>
  </si>
  <si>
    <t>みやま市（高田町）</t>
    <phoneticPr fontId="1"/>
  </si>
  <si>
    <t>高田町　　　</t>
  </si>
  <si>
    <t>糸島市</t>
  </si>
  <si>
    <t>糸島市(前原市)</t>
    <phoneticPr fontId="1"/>
  </si>
  <si>
    <t>前原市</t>
    <phoneticPr fontId="1"/>
  </si>
  <si>
    <t>糸島市(二丈町)</t>
    <phoneticPr fontId="1"/>
  </si>
  <si>
    <t>二丈町</t>
    <phoneticPr fontId="1"/>
  </si>
  <si>
    <t>糸島市(志摩町)</t>
    <phoneticPr fontId="1"/>
  </si>
  <si>
    <t>志摩町</t>
    <phoneticPr fontId="1"/>
  </si>
  <si>
    <t>463</t>
  </si>
  <si>
    <t>那珂川市</t>
    <rPh sb="0" eb="3">
      <t>ナカガワ</t>
    </rPh>
    <rPh sb="3" eb="4">
      <t>シ</t>
    </rPh>
    <phoneticPr fontId="1"/>
  </si>
  <si>
    <t>305</t>
  </si>
  <si>
    <t>粕屋郡</t>
  </si>
  <si>
    <t>粕屋郡宇美町</t>
    <phoneticPr fontId="1"/>
  </si>
  <si>
    <t>宇美町　　　</t>
  </si>
  <si>
    <t>粕屋郡篠栗町</t>
    <phoneticPr fontId="1"/>
  </si>
  <si>
    <t>篠栗町　　　</t>
  </si>
  <si>
    <t>342</t>
  </si>
  <si>
    <t>粕屋郡志免町</t>
    <phoneticPr fontId="1"/>
  </si>
  <si>
    <t>志免町　　　</t>
  </si>
  <si>
    <t>343</t>
  </si>
  <si>
    <t>粕屋郡須恵町</t>
    <phoneticPr fontId="1"/>
  </si>
  <si>
    <t>須恵町　　　</t>
  </si>
  <si>
    <t>344</t>
  </si>
  <si>
    <t>粕屋郡新宮町</t>
    <phoneticPr fontId="1"/>
  </si>
  <si>
    <t>新宮町　　　</t>
  </si>
  <si>
    <t>345</t>
  </si>
  <si>
    <t>粕屋郡久山町</t>
    <phoneticPr fontId="1"/>
  </si>
  <si>
    <t>久山町　　　</t>
  </si>
  <si>
    <t>348</t>
  </si>
  <si>
    <t>粕屋郡粕屋町</t>
    <phoneticPr fontId="1"/>
  </si>
  <si>
    <t>粕屋町　　　</t>
  </si>
  <si>
    <t>349</t>
  </si>
  <si>
    <t>遠賀郡</t>
  </si>
  <si>
    <t>遠賀郡芦屋町</t>
    <phoneticPr fontId="1"/>
  </si>
  <si>
    <t>芦屋町　　　　　　</t>
  </si>
  <si>
    <t>遠賀郡水巻町</t>
    <phoneticPr fontId="1"/>
  </si>
  <si>
    <t>水巻町　　　　　　</t>
  </si>
  <si>
    <t>遠賀郡岡垣町</t>
    <phoneticPr fontId="1"/>
  </si>
  <si>
    <t>岡垣町　　　　　　</t>
  </si>
  <si>
    <t>遠賀郡遠賀町</t>
    <phoneticPr fontId="1"/>
  </si>
  <si>
    <t>遠賀町　　　　　　</t>
  </si>
  <si>
    <t>384</t>
  </si>
  <si>
    <t>鞍手郡</t>
  </si>
  <si>
    <t>鞍手郡小竹町</t>
    <phoneticPr fontId="1"/>
  </si>
  <si>
    <t>小竹町　　　　　　</t>
  </si>
  <si>
    <t>鞍手郡鞍手町</t>
    <phoneticPr fontId="1"/>
  </si>
  <si>
    <t>鞍手町　　　　　　</t>
  </si>
  <si>
    <t>402</t>
  </si>
  <si>
    <t>嘉穂郡</t>
  </si>
  <si>
    <t>嘉穂郡桂川町</t>
    <phoneticPr fontId="1"/>
  </si>
  <si>
    <t>桂川町</t>
  </si>
  <si>
    <t>朝倉郡</t>
  </si>
  <si>
    <t>朝倉郡筑前町（三輪町）</t>
    <rPh sb="7" eb="9">
      <t>ミワ</t>
    </rPh>
    <rPh sb="9" eb="10">
      <t>マチ</t>
    </rPh>
    <phoneticPr fontId="1"/>
  </si>
  <si>
    <t>三輪町</t>
    <phoneticPr fontId="1"/>
  </si>
  <si>
    <t>447</t>
  </si>
  <si>
    <t>朝倉郡筑前町（夜須町）</t>
    <rPh sb="7" eb="9">
      <t>ヤス</t>
    </rPh>
    <rPh sb="9" eb="10">
      <t>マチ</t>
    </rPh>
    <phoneticPr fontId="1"/>
  </si>
  <si>
    <t>夜須町</t>
    <phoneticPr fontId="1"/>
  </si>
  <si>
    <t>朝倉郡東峰村（小石原村）</t>
    <rPh sb="7" eb="9">
      <t>コイシ</t>
    </rPh>
    <rPh sb="9" eb="11">
      <t>ハラムラ</t>
    </rPh>
    <phoneticPr fontId="1"/>
  </si>
  <si>
    <t>小石原村</t>
    <phoneticPr fontId="1"/>
  </si>
  <si>
    <t>445</t>
  </si>
  <si>
    <t>448</t>
  </si>
  <si>
    <t>朝倉郡東峰村（宝珠山村）</t>
    <rPh sb="7" eb="10">
      <t>ホウシュヤマ</t>
    </rPh>
    <rPh sb="10" eb="11">
      <t>ムラ</t>
    </rPh>
    <phoneticPr fontId="1"/>
  </si>
  <si>
    <t>宝珠山村</t>
    <phoneticPr fontId="1"/>
  </si>
  <si>
    <t>446</t>
  </si>
  <si>
    <t>三井郡</t>
  </si>
  <si>
    <t>三井郡大刀洗町</t>
    <phoneticPr fontId="1"/>
  </si>
  <si>
    <t>大刀洗町　　　</t>
  </si>
  <si>
    <t>503</t>
  </si>
  <si>
    <t>三潴郡</t>
  </si>
  <si>
    <t>三潴郡大木町</t>
    <phoneticPr fontId="1"/>
  </si>
  <si>
    <t>大木町　　　</t>
  </si>
  <si>
    <t>八女郡</t>
  </si>
  <si>
    <t>八女郡広川町</t>
    <phoneticPr fontId="1"/>
  </si>
  <si>
    <t>広川町　　　</t>
  </si>
  <si>
    <t>544</t>
  </si>
  <si>
    <t>田川郡</t>
  </si>
  <si>
    <t>田川郡香春町</t>
    <phoneticPr fontId="1"/>
  </si>
  <si>
    <t>香春町　　　　　　</t>
  </si>
  <si>
    <t>田川郡添田町</t>
    <phoneticPr fontId="1"/>
  </si>
  <si>
    <t>添田町　　　　　　</t>
  </si>
  <si>
    <t>田川郡糸田町</t>
    <phoneticPr fontId="1"/>
  </si>
  <si>
    <t>糸田町　　　　　　</t>
  </si>
  <si>
    <t>田川郡川崎町</t>
    <phoneticPr fontId="1"/>
  </si>
  <si>
    <t>川崎町</t>
  </si>
  <si>
    <t>田川郡大任町</t>
    <phoneticPr fontId="1"/>
  </si>
  <si>
    <t>大任町　　　　　　</t>
  </si>
  <si>
    <t>田川郡赤村　</t>
    <phoneticPr fontId="1"/>
  </si>
  <si>
    <t>赤村　　　　　　</t>
  </si>
  <si>
    <t>田川郡福智町（金田町）</t>
    <rPh sb="7" eb="9">
      <t>カネダ</t>
    </rPh>
    <rPh sb="9" eb="10">
      <t>マチ</t>
    </rPh>
    <phoneticPr fontId="1"/>
  </si>
  <si>
    <t>金田町</t>
  </si>
  <si>
    <t>田川郡福智町（赤池町）</t>
    <rPh sb="7" eb="10">
      <t>アカイケマチ</t>
    </rPh>
    <phoneticPr fontId="1"/>
  </si>
  <si>
    <t>赤池町</t>
  </si>
  <si>
    <t>田川郡福智町（方城町）</t>
    <rPh sb="7" eb="10">
      <t>ホウジョウマチ</t>
    </rPh>
    <phoneticPr fontId="1"/>
  </si>
  <si>
    <t>方城町</t>
  </si>
  <si>
    <t>京都郡</t>
  </si>
  <si>
    <t>京都郡苅田町</t>
    <phoneticPr fontId="1"/>
  </si>
  <si>
    <t>苅田町</t>
  </si>
  <si>
    <t>京都郡みやこ町（犀川町）</t>
    <phoneticPr fontId="1"/>
  </si>
  <si>
    <t>（犀川町）</t>
    <phoneticPr fontId="1"/>
  </si>
  <si>
    <t>京都郡みやこ町（勝山町）</t>
    <phoneticPr fontId="1"/>
  </si>
  <si>
    <t>（勝山町）</t>
    <phoneticPr fontId="1"/>
  </si>
  <si>
    <t>623</t>
  </si>
  <si>
    <t>京都郡みやこ町（豊津町）</t>
    <phoneticPr fontId="1"/>
  </si>
  <si>
    <t>（豊津町）</t>
    <phoneticPr fontId="1"/>
  </si>
  <si>
    <t>624</t>
  </si>
  <si>
    <t>築上郡</t>
  </si>
  <si>
    <t>築上郡吉富町</t>
    <phoneticPr fontId="1"/>
  </si>
  <si>
    <t>吉富町　　　　　　</t>
  </si>
  <si>
    <t>築上郡上毛町（新吉富村）</t>
    <phoneticPr fontId="1"/>
  </si>
  <si>
    <t>（新吉富村）</t>
    <phoneticPr fontId="1"/>
  </si>
  <si>
    <t>644</t>
  </si>
  <si>
    <t>465</t>
  </si>
  <si>
    <t>築上郡上毛町（太平村）</t>
    <phoneticPr fontId="1"/>
  </si>
  <si>
    <t>（太平村）</t>
    <phoneticPr fontId="1"/>
  </si>
  <si>
    <t>645</t>
  </si>
  <si>
    <t>築上郡築上町(椎田町)</t>
    <phoneticPr fontId="1"/>
  </si>
  <si>
    <t>(椎田町)</t>
    <phoneticPr fontId="1"/>
  </si>
  <si>
    <t>647</t>
  </si>
  <si>
    <t>築上郡築上町(築城町)</t>
    <phoneticPr fontId="1"/>
  </si>
  <si>
    <t>(築城町)</t>
    <phoneticPr fontId="1"/>
  </si>
  <si>
    <t>農業，林業</t>
  </si>
  <si>
    <t>鉱業，採石業，砂利採取業</t>
  </si>
  <si>
    <t>非鉄金属第2次製錬・精製業（非鉄金属合金製造業を含む）</t>
  </si>
  <si>
    <t>その他のはん用機械・同部分品製造業</t>
  </si>
  <si>
    <t>運輸業，郵便業</t>
  </si>
  <si>
    <t>卸売業，小売業</t>
  </si>
  <si>
    <t>金融業，保険業</t>
  </si>
  <si>
    <t>商品先物取引業，商品投資顧問業</t>
  </si>
  <si>
    <t>共済事業，少額短期保険業</t>
  </si>
  <si>
    <t>不動産業，物品賃貸業</t>
  </si>
  <si>
    <t>不動産賃貸業（貸家業，貸間業を除く）</t>
  </si>
  <si>
    <t>貸家業，貸間業</t>
  </si>
  <si>
    <t>学術研究，専門・技術サービス業</t>
  </si>
  <si>
    <t>宿泊業，飲食サービス業</t>
  </si>
  <si>
    <t>生活関連サービス業，娯楽業</t>
  </si>
  <si>
    <t>教育，学習支援業</t>
  </si>
  <si>
    <t>幼保連携型認定こども園</t>
  </si>
  <si>
    <t>医療，福祉</t>
  </si>
  <si>
    <t>療術業</t>
  </si>
  <si>
    <t>複合サービス事業</t>
  </si>
  <si>
    <t>サービス業（他に分類されないもの）</t>
  </si>
  <si>
    <t>公務（他に分類されるものを除く）</t>
  </si>
  <si>
    <t>分類不能の産業</t>
  </si>
  <si>
    <t>大分類</t>
    <phoneticPr fontId="1"/>
  </si>
  <si>
    <t>小分類</t>
    <rPh sb="0" eb="3">
      <t>ショウブンルイ</t>
    </rPh>
    <phoneticPr fontId="1"/>
  </si>
  <si>
    <t>業種名</t>
    <rPh sb="0" eb="2">
      <t>ギョウシュ</t>
    </rPh>
    <rPh sb="2" eb="3">
      <t>メイ</t>
    </rPh>
    <phoneticPr fontId="1"/>
  </si>
  <si>
    <t>暖房・調理等装置配管工事用附属品製造業</t>
    <phoneticPr fontId="1"/>
  </si>
  <si>
    <t>日本標準産業分類（H25）</t>
    <rPh sb="0" eb="2">
      <t>ニホン</t>
    </rPh>
    <rPh sb="2" eb="4">
      <t>ヒョウジュン</t>
    </rPh>
    <rPh sb="4" eb="6">
      <t>サンギョウ</t>
    </rPh>
    <rPh sb="6" eb="8">
      <t>ブンルイ</t>
    </rPh>
    <phoneticPr fontId="1"/>
  </si>
  <si>
    <t>農業、林業</t>
    <rPh sb="0" eb="2">
      <t>ノウギョウ</t>
    </rPh>
    <rPh sb="3" eb="5">
      <t>リンギョウ</t>
    </rPh>
    <phoneticPr fontId="1"/>
  </si>
  <si>
    <t>運輸業、郵便業</t>
    <rPh sb="4" eb="6">
      <t>ユウビン</t>
    </rPh>
    <rPh sb="6" eb="7">
      <t>ギョウ</t>
    </rPh>
    <phoneticPr fontId="1"/>
  </si>
  <si>
    <t>不動産業、物品賃貸業　</t>
    <rPh sb="5" eb="7">
      <t>ブッピン</t>
    </rPh>
    <rPh sb="7" eb="10">
      <t>チンタイギョウ</t>
    </rPh>
    <phoneticPr fontId="1"/>
  </si>
  <si>
    <t>学術・研究、技術・専門サービス業</t>
    <rPh sb="0" eb="2">
      <t>ガクジュツ</t>
    </rPh>
    <rPh sb="3" eb="5">
      <t>ケンキュウ</t>
    </rPh>
    <rPh sb="6" eb="8">
      <t>ギジュツ</t>
    </rPh>
    <rPh sb="9" eb="11">
      <t>センモン</t>
    </rPh>
    <rPh sb="15" eb="16">
      <t>ギョウ</t>
    </rPh>
    <phoneticPr fontId="1"/>
  </si>
  <si>
    <t>生活関連サービス業</t>
    <rPh sb="0" eb="2">
      <t>セイカツ</t>
    </rPh>
    <rPh sb="2" eb="4">
      <t>カンレン</t>
    </rPh>
    <rPh sb="8" eb="9">
      <t>ギョウ</t>
    </rPh>
    <phoneticPr fontId="1"/>
  </si>
  <si>
    <t>公務</t>
    <rPh sb="0" eb="2">
      <t>コウム</t>
    </rPh>
    <phoneticPr fontId="1"/>
  </si>
  <si>
    <t>分類不能</t>
    <rPh sb="0" eb="2">
      <t>ブンルイ</t>
    </rPh>
    <rPh sb="2" eb="4">
      <t>フノウ</t>
    </rPh>
    <phoneticPr fontId="1"/>
  </si>
  <si>
    <t>分類不能の産業</t>
    <rPh sb="0" eb="1">
      <t>ブン</t>
    </rPh>
    <phoneticPr fontId="1"/>
  </si>
  <si>
    <t>※まず、「大分類」から大まかな業界を特定してください。次に、「業種名」を確認のうえ、該当する「コード」を別表７に入力してください。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52" eb="54">
      <t>ベッピョウ</t>
    </rPh>
    <rPh sb="56" eb="58">
      <t>ニュウリョク</t>
    </rPh>
    <phoneticPr fontId="1"/>
  </si>
  <si>
    <t>旧コード</t>
    <rPh sb="0" eb="1">
      <t>キュウ</t>
    </rPh>
    <phoneticPr fontId="1"/>
  </si>
  <si>
    <t>新コード</t>
    <phoneticPr fontId="1"/>
  </si>
  <si>
    <t>市町村</t>
    <rPh sb="0" eb="3">
      <t>シチョウソン</t>
    </rPh>
    <phoneticPr fontId="1"/>
  </si>
  <si>
    <t>70B</t>
    <phoneticPr fontId="15"/>
  </si>
  <si>
    <t>大ｺｰﾄﾞ</t>
    <phoneticPr fontId="1"/>
  </si>
  <si>
    <t>小ｺｰﾄﾞ</t>
    <rPh sb="0" eb="1">
      <t>ショウ</t>
    </rPh>
    <phoneticPr fontId="1"/>
  </si>
  <si>
    <t>農業，林業</t>
    <phoneticPr fontId="1"/>
  </si>
  <si>
    <t>A</t>
    <phoneticPr fontId="1"/>
  </si>
  <si>
    <t>B</t>
    <phoneticPr fontId="1"/>
  </si>
  <si>
    <t>漁業</t>
    <phoneticPr fontId="1"/>
  </si>
  <si>
    <t>C</t>
    <phoneticPr fontId="1"/>
  </si>
  <si>
    <t>鉱業，採石業，砂利採取業</t>
    <phoneticPr fontId="1"/>
  </si>
  <si>
    <t>D</t>
    <phoneticPr fontId="1"/>
  </si>
  <si>
    <t>E</t>
    <phoneticPr fontId="1"/>
  </si>
  <si>
    <t>製造業</t>
    <phoneticPr fontId="1"/>
  </si>
  <si>
    <t>F</t>
    <phoneticPr fontId="1"/>
  </si>
  <si>
    <t>電気・ガス・熱供給・水道業</t>
    <phoneticPr fontId="1"/>
  </si>
  <si>
    <t>情報通信業</t>
    <phoneticPr fontId="1"/>
  </si>
  <si>
    <t>G</t>
    <phoneticPr fontId="1"/>
  </si>
  <si>
    <t>運輸業，郵便業</t>
    <phoneticPr fontId="1"/>
  </si>
  <si>
    <t>H</t>
    <phoneticPr fontId="1"/>
  </si>
  <si>
    <t>卸売業，小売業</t>
    <phoneticPr fontId="1"/>
  </si>
  <si>
    <t>I</t>
    <phoneticPr fontId="1"/>
  </si>
  <si>
    <t>J</t>
    <phoneticPr fontId="1"/>
  </si>
  <si>
    <t>金融業，保険業</t>
    <phoneticPr fontId="1"/>
  </si>
  <si>
    <t>K</t>
    <phoneticPr fontId="1"/>
  </si>
  <si>
    <t>不動産業，物品賃貸業</t>
    <phoneticPr fontId="1"/>
  </si>
  <si>
    <t>学術研究，専門・技術サービス業</t>
    <phoneticPr fontId="1"/>
  </si>
  <si>
    <t>L</t>
    <phoneticPr fontId="1"/>
  </si>
  <si>
    <t>M</t>
    <phoneticPr fontId="1"/>
  </si>
  <si>
    <t>宿泊業，飲食サービス業</t>
    <phoneticPr fontId="1"/>
  </si>
  <si>
    <t>N</t>
    <phoneticPr fontId="1"/>
  </si>
  <si>
    <t>生活関連サービス業，娯楽業</t>
    <phoneticPr fontId="1"/>
  </si>
  <si>
    <t>O</t>
    <phoneticPr fontId="1"/>
  </si>
  <si>
    <t>教育，学習支援業</t>
    <phoneticPr fontId="1"/>
  </si>
  <si>
    <t>P</t>
    <phoneticPr fontId="1"/>
  </si>
  <si>
    <t>医療，福祉</t>
    <phoneticPr fontId="1"/>
  </si>
  <si>
    <t>Q</t>
    <phoneticPr fontId="1"/>
  </si>
  <si>
    <t>複合サービス事業</t>
    <phoneticPr fontId="1"/>
  </si>
  <si>
    <t>R</t>
    <phoneticPr fontId="1"/>
  </si>
  <si>
    <t>サービス業（他に分類されないもの）</t>
    <phoneticPr fontId="1"/>
  </si>
  <si>
    <t>S</t>
    <phoneticPr fontId="1"/>
  </si>
  <si>
    <t>公務（他に分類されるものを除く）</t>
    <phoneticPr fontId="1"/>
  </si>
  <si>
    <t>T</t>
    <phoneticPr fontId="1"/>
  </si>
  <si>
    <t>分類不能の産業</t>
    <phoneticPr fontId="1"/>
  </si>
  <si>
    <t>市町村マスタ</t>
    <rPh sb="0" eb="3">
      <t>シチョウソン</t>
    </rPh>
    <phoneticPr fontId="1"/>
  </si>
  <si>
    <t>役員給与</t>
    <rPh sb="0" eb="2">
      <t>ヤクイン</t>
    </rPh>
    <rPh sb="2" eb="4">
      <t>キュウヨ</t>
    </rPh>
    <phoneticPr fontId="1"/>
  </si>
  <si>
    <t>従業員給与</t>
    <rPh sb="0" eb="3">
      <t>ジュウギョウイン</t>
    </rPh>
    <rPh sb="3" eb="5">
      <t>キュウヨ</t>
    </rPh>
    <phoneticPr fontId="1"/>
  </si>
  <si>
    <t>市町村（リストから選択）</t>
    <rPh sb="0" eb="3">
      <t>シチョウソン</t>
    </rPh>
    <rPh sb="9" eb="11">
      <t>センタク</t>
    </rPh>
    <phoneticPr fontId="1"/>
  </si>
  <si>
    <t>新ｺｰﾄﾞ</t>
    <rPh sb="0" eb="1">
      <t>シン</t>
    </rPh>
    <phoneticPr fontId="1"/>
  </si>
  <si>
    <t>旧ｺｰﾄﾞ</t>
    <rPh sb="0" eb="1">
      <t>キュウ</t>
    </rPh>
    <phoneticPr fontId="1"/>
  </si>
  <si>
    <t>業種</t>
    <rPh sb="0" eb="2">
      <t>ギョウシュ</t>
    </rPh>
    <phoneticPr fontId="1"/>
  </si>
  <si>
    <t>業種　（日本標準産業分類の小分類）</t>
    <rPh sb="0" eb="2">
      <t>ギョウシュ</t>
    </rPh>
    <rPh sb="4" eb="6">
      <t>ニホン</t>
    </rPh>
    <rPh sb="6" eb="8">
      <t>ヒョウジュン</t>
    </rPh>
    <rPh sb="8" eb="10">
      <t>サンギョウ</t>
    </rPh>
    <rPh sb="10" eb="12">
      <t>ブンルイ</t>
    </rPh>
    <rPh sb="13" eb="16">
      <t>ショウブンルイ</t>
    </rPh>
    <phoneticPr fontId="1"/>
  </si>
  <si>
    <t>H19</t>
    <phoneticPr fontId="1"/>
  </si>
  <si>
    <t>←</t>
    <phoneticPr fontId="1"/>
  </si>
  <si>
    <t>中分類</t>
    <rPh sb="0" eb="3">
      <t>チュウブンルイ</t>
    </rPh>
    <phoneticPr fontId="1"/>
  </si>
  <si>
    <r>
      <t>日本標準産業分類</t>
    </r>
    <r>
      <rPr>
        <b/>
        <sz val="11"/>
        <color rgb="FFFF0000"/>
        <rFont val="ＭＳ Ｐゴシック"/>
        <family val="3"/>
        <charset val="128"/>
        <scheme val="minor"/>
      </rPr>
      <t>（H19）</t>
    </r>
    <rPh sb="0" eb="4">
      <t>ニホンヒョウジュン</t>
    </rPh>
    <rPh sb="4" eb="6">
      <t>サンギョウ</t>
    </rPh>
    <rPh sb="6" eb="8">
      <t>ブンルイ</t>
    </rPh>
    <phoneticPr fontId="1"/>
  </si>
  <si>
    <r>
      <t>日本標準産業分類</t>
    </r>
    <r>
      <rPr>
        <b/>
        <sz val="11"/>
        <color rgb="FF0070C0"/>
        <rFont val="ＭＳ Ｐゴシック"/>
        <family val="3"/>
        <charset val="128"/>
        <scheme val="minor"/>
      </rPr>
      <t>（H14）</t>
    </r>
    <rPh sb="0" eb="4">
      <t>ニホンヒョウジュン</t>
    </rPh>
    <rPh sb="4" eb="6">
      <t>サンギョウ</t>
    </rPh>
    <rPh sb="6" eb="8">
      <t>ブンルイ</t>
    </rPh>
    <phoneticPr fontId="1"/>
  </si>
  <si>
    <t>大分類</t>
    <rPh sb="0" eb="3">
      <t>ダイブンルイ</t>
    </rPh>
    <phoneticPr fontId="1"/>
  </si>
  <si>
    <t>※まず、「大分類」から大まかな業界を特定してください。次に、「業種名」を確認のうえ、該当する「小分類」を別表７で選択してください。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47" eb="50">
      <t>ショウブンルイ</t>
    </rPh>
    <rPh sb="52" eb="54">
      <t>ベッピョウ</t>
    </rPh>
    <rPh sb="56" eb="58">
      <t>センタク</t>
    </rPh>
    <phoneticPr fontId="1"/>
  </si>
  <si>
    <t>中分類</t>
    <rPh sb="0" eb="3">
      <t>チュウブンルイ</t>
    </rPh>
    <phoneticPr fontId="1"/>
  </si>
  <si>
    <t>大分類</t>
    <rPh sb="0" eb="3">
      <t>ダイブンルイ</t>
    </rPh>
    <phoneticPr fontId="1"/>
  </si>
  <si>
    <t>小分類</t>
    <rPh sb="0" eb="3">
      <t>ショウブンルイ</t>
    </rPh>
    <phoneticPr fontId="1"/>
  </si>
  <si>
    <t>H14</t>
    <phoneticPr fontId="1"/>
  </si>
  <si>
    <t>※大分類、中分類、業種は小分類を選択すると自動的に表示されます</t>
    <rPh sb="1" eb="4">
      <t>ダイブンルイ</t>
    </rPh>
    <rPh sb="5" eb="8">
      <t>チュウブンルイ</t>
    </rPh>
    <rPh sb="9" eb="11">
      <t>ギョウシュ</t>
    </rPh>
    <rPh sb="12" eb="15">
      <t>ショウブンルイ</t>
    </rPh>
    <rPh sb="16" eb="18">
      <t>センタク</t>
    </rPh>
    <rPh sb="21" eb="24">
      <t>ジドウテキ</t>
    </rPh>
    <rPh sb="25" eb="27">
      <t>ヒョウジ</t>
    </rPh>
    <phoneticPr fontId="1"/>
  </si>
  <si>
    <t>※まず、「大分類」から大まかな業界を特定してください。次に、「業種名」を確認のうえ、該当する「小分類」を別表７で入力してください。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47" eb="50">
      <t>ショウブンルイ</t>
    </rPh>
    <rPh sb="52" eb="54">
      <t>ベッピョウ</t>
    </rPh>
    <rPh sb="56" eb="58">
      <t>ニュウリョク</t>
    </rPh>
    <phoneticPr fontId="1"/>
  </si>
  <si>
    <t>大分類</t>
    <rPh sb="0" eb="1">
      <t>ダイ</t>
    </rPh>
    <rPh sb="1" eb="3">
      <t>ブンルイ</t>
    </rPh>
    <phoneticPr fontId="1"/>
  </si>
  <si>
    <t>→</t>
    <phoneticPr fontId="1"/>
  </si>
  <si>
    <t>　その賦課の基準について、生産数量（金額）、従業員数、出資金等具体的に記載すること。</t>
    <rPh sb="3" eb="5">
      <t>フカ</t>
    </rPh>
    <rPh sb="6" eb="8">
      <t>キジュン</t>
    </rPh>
    <rPh sb="13" eb="15">
      <t>セイサン</t>
    </rPh>
    <rPh sb="15" eb="17">
      <t>スウリョウ</t>
    </rPh>
    <rPh sb="18" eb="20">
      <t>キンガク</t>
    </rPh>
    <rPh sb="22" eb="25">
      <t>ジュウギョウイン</t>
    </rPh>
    <rPh sb="25" eb="26">
      <t>スウ</t>
    </rPh>
    <rPh sb="27" eb="30">
      <t>シュッシキン</t>
    </rPh>
    <rPh sb="30" eb="31">
      <t>ナド</t>
    </rPh>
    <rPh sb="31" eb="34">
      <t>グタイテキ</t>
    </rPh>
    <rPh sb="35" eb="37">
      <t>キサイ</t>
    </rPh>
    <phoneticPr fontId="1"/>
  </si>
  <si>
    <r>
      <t xml:space="preserve">現　　状（千円）
</t>
    </r>
    <r>
      <rPr>
        <sz val="8"/>
        <color theme="1"/>
        <rFont val="ＭＳ Ｐ明朝"/>
        <family val="1"/>
        <charset val="128"/>
      </rPr>
      <t>※別表３から自動転記</t>
    </r>
    <rPh sb="0" eb="1">
      <t>ゲン</t>
    </rPh>
    <rPh sb="3" eb="4">
      <t>ジョウ</t>
    </rPh>
    <rPh sb="5" eb="7">
      <t>センエン</t>
    </rPh>
    <rPh sb="10" eb="12">
      <t>ベッピョウ</t>
    </rPh>
    <rPh sb="15" eb="17">
      <t>ジドウ</t>
    </rPh>
    <rPh sb="17" eb="19">
      <t>テンキ</t>
    </rPh>
    <phoneticPr fontId="1"/>
  </si>
  <si>
    <t>→始期及び事業期間を設定することで、自動計算で表示されます</t>
    <rPh sb="1" eb="3">
      <t>シキ</t>
    </rPh>
    <rPh sb="3" eb="4">
      <t>オヨ</t>
    </rPh>
    <rPh sb="5" eb="7">
      <t>ジギョウ</t>
    </rPh>
    <rPh sb="7" eb="9">
      <t>キカン</t>
    </rPh>
    <rPh sb="10" eb="12">
      <t>セッテイ</t>
    </rPh>
    <rPh sb="18" eb="20">
      <t>ジドウ</t>
    </rPh>
    <rPh sb="20" eb="22">
      <t>ケイサン</t>
    </rPh>
    <rPh sb="23" eb="25">
      <t>ヒョウジ</t>
    </rPh>
    <phoneticPr fontId="1"/>
  </si>
  <si>
    <r>
      <t>計画終了時の目標伸び率（％）
（事業期間終了時点）　</t>
    </r>
    <r>
      <rPr>
        <sz val="8"/>
        <color theme="1"/>
        <rFont val="ＭＳ Ｐ明朝"/>
        <family val="1"/>
        <charset val="128"/>
      </rPr>
      <t>自動計算</t>
    </r>
    <rPh sb="0" eb="2">
      <t>ケイカク</t>
    </rPh>
    <rPh sb="2" eb="4">
      <t>シュウリョウ</t>
    </rPh>
    <rPh sb="4" eb="5">
      <t>ジ</t>
    </rPh>
    <rPh sb="6" eb="8">
      <t>モクヒョウ</t>
    </rPh>
    <rPh sb="8" eb="9">
      <t>ノ</t>
    </rPh>
    <rPh sb="10" eb="11">
      <t>リツ</t>
    </rPh>
    <rPh sb="16" eb="18">
      <t>ジギョウ</t>
    </rPh>
    <rPh sb="18" eb="20">
      <t>キカン</t>
    </rPh>
    <rPh sb="20" eb="22">
      <t>シュウリョウ</t>
    </rPh>
    <rPh sb="22" eb="24">
      <t>ジテン</t>
    </rPh>
    <rPh sb="26" eb="28">
      <t>ジドウ</t>
    </rPh>
    <rPh sb="28" eb="30">
      <t>ケイサン</t>
    </rPh>
    <phoneticPr fontId="1"/>
  </si>
  <si>
    <r>
      <t xml:space="preserve">実施体制
</t>
    </r>
    <r>
      <rPr>
        <sz val="8"/>
        <color theme="1"/>
        <rFont val="ＭＳ Ｐ明朝"/>
        <family val="1"/>
        <charset val="128"/>
      </rPr>
      <t>（他の機関等と連携して計画を実行する場合のみ記載）</t>
    </r>
    <rPh sb="0" eb="2">
      <t>ジッシ</t>
    </rPh>
    <rPh sb="2" eb="4">
      <t>タイセイ</t>
    </rPh>
    <phoneticPr fontId="1"/>
  </si>
  <si>
    <t>（別表２）実施計画と実績</t>
    <rPh sb="1" eb="3">
      <t>ベッピョウ</t>
    </rPh>
    <rPh sb="5" eb="7">
      <t>ジッシ</t>
    </rPh>
    <rPh sb="7" eb="9">
      <t>ケイカク</t>
    </rPh>
    <rPh sb="10" eb="12">
      <t>ジッセキ</t>
    </rPh>
    <phoneticPr fontId="1"/>
  </si>
  <si>
    <t>（実績欄は申請時記入不要）</t>
    <rPh sb="1" eb="3">
      <t>ジッセキ</t>
    </rPh>
    <rPh sb="3" eb="4">
      <t>ラン</t>
    </rPh>
    <rPh sb="5" eb="7">
      <t>シンセイ</t>
    </rPh>
    <rPh sb="7" eb="8">
      <t>ジ</t>
    </rPh>
    <rPh sb="8" eb="10">
      <t>キニュウ</t>
    </rPh>
    <rPh sb="10" eb="12">
      <t>フヨウ</t>
    </rPh>
    <phoneticPr fontId="1"/>
  </si>
  <si>
    <t>外注費※</t>
    <rPh sb="0" eb="3">
      <t>ガイチュウヒ</t>
    </rPh>
    <phoneticPr fontId="1"/>
  </si>
  <si>
    <t>※販売費及び一般管理費だけでなく、製造原価報告書に</t>
    <rPh sb="1" eb="4">
      <t>ハンバイヒ</t>
    </rPh>
    <rPh sb="4" eb="5">
      <t>オヨ</t>
    </rPh>
    <rPh sb="6" eb="8">
      <t>イッパン</t>
    </rPh>
    <rPh sb="8" eb="11">
      <t>カンリヒ</t>
    </rPh>
    <rPh sb="17" eb="19">
      <t>セイゾウ</t>
    </rPh>
    <rPh sb="19" eb="21">
      <t>ゲンカ</t>
    </rPh>
    <rPh sb="21" eb="24">
      <t>ホウコクショ</t>
    </rPh>
    <phoneticPr fontId="1"/>
  </si>
  <si>
    <t>　計上している減価償却費やリース料も加算すること</t>
    <phoneticPr fontId="1"/>
  </si>
  <si>
    <t>※減価償却費には、繰延資産償却を含む</t>
    <rPh sb="1" eb="3">
      <t>ゲンカ</t>
    </rPh>
    <rPh sb="3" eb="5">
      <t>ショウキャク</t>
    </rPh>
    <rPh sb="5" eb="6">
      <t>ヒ</t>
    </rPh>
    <rPh sb="9" eb="11">
      <t>クリノベ</t>
    </rPh>
    <rPh sb="11" eb="13">
      <t>シサン</t>
    </rPh>
    <rPh sb="13" eb="15">
      <t>ショウキャク</t>
    </rPh>
    <rPh sb="16" eb="17">
      <t>フク</t>
    </rPh>
    <phoneticPr fontId="1"/>
  </si>
  <si>
    <t>※派遣労働者、短時間労働者の給与を外注費で処理した場合、該当額を計上すること</t>
    <rPh sb="1" eb="3">
      <t>ハケン</t>
    </rPh>
    <rPh sb="3" eb="6">
      <t>ロウドウシャ</t>
    </rPh>
    <rPh sb="7" eb="10">
      <t>タンジカン</t>
    </rPh>
    <rPh sb="10" eb="13">
      <t>ロウドウシャ</t>
    </rPh>
    <rPh sb="14" eb="16">
      <t>キュウヨ</t>
    </rPh>
    <rPh sb="17" eb="20">
      <t>ガイチュウヒ</t>
    </rPh>
    <rPh sb="21" eb="23">
      <t>ショリ</t>
    </rPh>
    <rPh sb="25" eb="27">
      <t>バアイ</t>
    </rPh>
    <rPh sb="28" eb="30">
      <t>ガイトウ</t>
    </rPh>
    <rPh sb="30" eb="31">
      <t>ガク</t>
    </rPh>
    <rPh sb="32" eb="34">
      <t>ケイジョウ</t>
    </rPh>
    <phoneticPr fontId="1"/>
  </si>
  <si>
    <t>代表者名公表可</t>
    <rPh sb="0" eb="3">
      <t>ダイヒョウシャ</t>
    </rPh>
    <rPh sb="3" eb="4">
      <t>メイ</t>
    </rPh>
    <rPh sb="4" eb="6">
      <t>コウヒョウ</t>
    </rPh>
    <rPh sb="6" eb="7">
      <t>カ</t>
    </rPh>
    <phoneticPr fontId="11"/>
  </si>
  <si>
    <t>資本金公表可</t>
    <rPh sb="0" eb="3">
      <t>シホンキン</t>
    </rPh>
    <rPh sb="3" eb="5">
      <t>コウヒョウ</t>
    </rPh>
    <rPh sb="5" eb="6">
      <t>カ</t>
    </rPh>
    <phoneticPr fontId="11"/>
  </si>
  <si>
    <t>従業員数公表可</t>
    <rPh sb="0" eb="3">
      <t>ジュウギョウイン</t>
    </rPh>
    <rPh sb="3" eb="4">
      <t>スウ</t>
    </rPh>
    <rPh sb="4" eb="6">
      <t>コウヒョウ</t>
    </rPh>
    <rPh sb="6" eb="7">
      <t>カ</t>
    </rPh>
    <phoneticPr fontId="11"/>
  </si>
  <si>
    <t>所在地公表可</t>
    <rPh sb="0" eb="3">
      <t>ショザイチ</t>
    </rPh>
    <rPh sb="3" eb="5">
      <t>コウヒョウ</t>
    </rPh>
    <rPh sb="5" eb="6">
      <t>カ</t>
    </rPh>
    <phoneticPr fontId="11"/>
  </si>
  <si>
    <t>電話番号公表可</t>
    <rPh sb="0" eb="2">
      <t>デンワ</t>
    </rPh>
    <rPh sb="2" eb="4">
      <t>バンゴウ</t>
    </rPh>
    <rPh sb="4" eb="6">
      <t>コウヒョウ</t>
    </rPh>
    <rPh sb="6" eb="7">
      <t>カ</t>
    </rPh>
    <phoneticPr fontId="11"/>
  </si>
  <si>
    <t>（入力不要）市町村リストに基づくｺｰﾄﾞ表示</t>
    <rPh sb="1" eb="3">
      <t>ニュウリョク</t>
    </rPh>
    <rPh sb="3" eb="5">
      <t>フヨウ</t>
    </rPh>
    <rPh sb="6" eb="9">
      <t>シチョウソン</t>
    </rPh>
    <rPh sb="13" eb="14">
      <t>モト</t>
    </rPh>
    <rPh sb="19" eb="21">
      <t>ヒョウジ</t>
    </rPh>
    <phoneticPr fontId="1"/>
  </si>
  <si>
    <t>←様式１から自動転記されます</t>
    <rPh sb="1" eb="3">
      <t>ヨウシキ</t>
    </rPh>
    <rPh sb="6" eb="8">
      <t>ジドウ</t>
    </rPh>
    <rPh sb="8" eb="10">
      <t>テンキ</t>
    </rPh>
    <phoneticPr fontId="1"/>
  </si>
  <si>
    <t>※千円未満の端数を四捨五入した金額を入力すること</t>
    <rPh sb="1" eb="3">
      <t>センエン</t>
    </rPh>
    <rPh sb="3" eb="5">
      <t>ミマン</t>
    </rPh>
    <rPh sb="6" eb="8">
      <t>ハスウ</t>
    </rPh>
    <rPh sb="9" eb="13">
      <t>シシャゴニュウ</t>
    </rPh>
    <rPh sb="15" eb="17">
      <t>キンガク</t>
    </rPh>
    <rPh sb="18" eb="20">
      <t>ニュウリョク</t>
    </rPh>
    <phoneticPr fontId="1"/>
  </si>
  <si>
    <r>
      <t>合計金額</t>
    </r>
    <r>
      <rPr>
        <sz val="8"/>
        <color theme="1"/>
        <rFont val="ＭＳ Ｐ明朝"/>
        <family val="1"/>
        <charset val="128"/>
      </rPr>
      <t>（自動計算）</t>
    </r>
    <rPh sb="0" eb="1">
      <t>ゴウ</t>
    </rPh>
    <rPh sb="1" eb="2">
      <t>ケイ</t>
    </rPh>
    <rPh sb="2" eb="3">
      <t>キン</t>
    </rPh>
    <rPh sb="3" eb="4">
      <t>ガク</t>
    </rPh>
    <rPh sb="5" eb="7">
      <t>ジドウ</t>
    </rPh>
    <rPh sb="7" eb="9">
      <t>ケイサン</t>
    </rPh>
    <phoneticPr fontId="1"/>
  </si>
  <si>
    <t>　（自動計算欄の誤差（金額のズレ）は修正不要）</t>
    <rPh sb="6" eb="7">
      <t>ラン</t>
    </rPh>
    <rPh sb="8" eb="10">
      <t>ゴサ</t>
    </rPh>
    <rPh sb="11" eb="13">
      <t>キンガク</t>
    </rPh>
    <rPh sb="18" eb="20">
      <t>シュウセイ</t>
    </rPh>
    <phoneticPr fontId="1"/>
  </si>
  <si>
    <t>書類送付先
※住所と異なる
場合のみ記入</t>
    <rPh sb="0" eb="2">
      <t>ショルイ</t>
    </rPh>
    <rPh sb="2" eb="5">
      <t>ソウフサキ</t>
    </rPh>
    <rPh sb="7" eb="9">
      <t>ジュウショ</t>
    </rPh>
    <rPh sb="10" eb="11">
      <t>コト</t>
    </rPh>
    <rPh sb="14" eb="16">
      <t>バアイ</t>
    </rPh>
    <rPh sb="18" eb="20">
      <t>キニュウ</t>
    </rPh>
    <phoneticPr fontId="1"/>
  </si>
  <si>
    <r>
      <t>合計</t>
    </r>
    <r>
      <rPr>
        <sz val="8"/>
        <color theme="1"/>
        <rFont val="ＭＳ Ｐゴシック"/>
        <family val="3"/>
        <charset val="128"/>
      </rPr>
      <t>（別表３と一致）</t>
    </r>
    <rPh sb="0" eb="2">
      <t>ゴウケイ</t>
    </rPh>
    <rPh sb="3" eb="5">
      <t>ベッピョウ</t>
    </rPh>
    <rPh sb="7" eb="9">
      <t>イッチ</t>
    </rPh>
    <phoneticPr fontId="1"/>
  </si>
  <si>
    <t>役員給与/
専従者給与</t>
    <rPh sb="0" eb="2">
      <t>ヤクイン</t>
    </rPh>
    <rPh sb="2" eb="4">
      <t>キュウヨ</t>
    </rPh>
    <rPh sb="6" eb="9">
      <t>センジュウシャ</t>
    </rPh>
    <rPh sb="9" eb="11">
      <t>キュウヨ</t>
    </rPh>
    <phoneticPr fontId="1"/>
  </si>
  <si>
    <t>（単位：円）</t>
    <rPh sb="1" eb="3">
      <t>タンイ</t>
    </rPh>
    <rPh sb="4" eb="5">
      <t>エン</t>
    </rPh>
    <phoneticPr fontId="1"/>
  </si>
  <si>
    <t>※該当しない場合は提出不要</t>
    <rPh sb="1" eb="3">
      <t>ガイトウ</t>
    </rPh>
    <rPh sb="6" eb="8">
      <t>バアイ</t>
    </rPh>
    <rPh sb="9" eb="11">
      <t>テイシュツ</t>
    </rPh>
    <rPh sb="11" eb="13">
      <t>フヨウ</t>
    </rPh>
    <phoneticPr fontId="1"/>
  </si>
  <si>
    <t>経営革新（A+B+C）</t>
    <rPh sb="0" eb="2">
      <t>ケイエイ</t>
    </rPh>
    <rPh sb="2" eb="4">
      <t>カクシン</t>
    </rPh>
    <phoneticPr fontId="1"/>
  </si>
  <si>
    <t>既存事業</t>
    <rPh sb="0" eb="2">
      <t>キゾン</t>
    </rPh>
    <rPh sb="2" eb="4">
      <t>ジギョウ</t>
    </rPh>
    <phoneticPr fontId="1"/>
  </si>
  <si>
    <r>
      <t>万円</t>
    </r>
    <r>
      <rPr>
        <sz val="8"/>
        <color theme="1"/>
        <rFont val="ＭＳ Ｐ明朝"/>
        <family val="1"/>
        <charset val="128"/>
      </rPr>
      <t>（個人事業主は入力不要）</t>
    </r>
    <rPh sb="0" eb="2">
      <t>マンエン</t>
    </rPh>
    <rPh sb="3" eb="5">
      <t>コジン</t>
    </rPh>
    <rPh sb="5" eb="8">
      <t>ジギョウヌシ</t>
    </rPh>
    <rPh sb="9" eb="11">
      <t>ニュウリョク</t>
    </rPh>
    <rPh sb="11" eb="13">
      <t>フヨウ</t>
    </rPh>
    <phoneticPr fontId="1"/>
  </si>
  <si>
    <t>※組合等が研究開発等事業に係る試験研究費に充てるため、その構成員に対し負担金を賦課しようとする場合は、</t>
    <rPh sb="29" eb="32">
      <t>コウセイイン</t>
    </rPh>
    <rPh sb="33" eb="34">
      <t>タイ</t>
    </rPh>
    <rPh sb="35" eb="38">
      <t>フタンキン</t>
    </rPh>
    <rPh sb="39" eb="41">
      <t>フカ</t>
    </rPh>
    <rPh sb="47" eb="49">
      <t>バアイ</t>
    </rPh>
    <phoneticPr fontId="1"/>
  </si>
  <si>
    <t>※類型５．を選択した場合は、下記の研究開発期間を記入してください</t>
    <rPh sb="1" eb="3">
      <t>ルイケイ</t>
    </rPh>
    <rPh sb="6" eb="8">
      <t>センタク</t>
    </rPh>
    <rPh sb="10" eb="12">
      <t>バアイ</t>
    </rPh>
    <rPh sb="14" eb="16">
      <t>カキ</t>
    </rPh>
    <rPh sb="17" eb="19">
      <t>ケンキュウ</t>
    </rPh>
    <rPh sb="19" eb="21">
      <t>カイハツ</t>
    </rPh>
    <rPh sb="21" eb="23">
      <t>キカン</t>
    </rPh>
    <rPh sb="24" eb="26">
      <t>キニュウ</t>
    </rPh>
    <phoneticPr fontId="1"/>
  </si>
  <si>
    <t>経営革新計画のテーマ：</t>
    <rPh sb="0" eb="2">
      <t>ケイエイ</t>
    </rPh>
    <rPh sb="2" eb="4">
      <t>カクシン</t>
    </rPh>
    <rPh sb="4" eb="6">
      <t>ケイカク</t>
    </rPh>
    <phoneticPr fontId="1"/>
  </si>
  <si>
    <r>
      <t>法人番号</t>
    </r>
    <r>
      <rPr>
        <sz val="8"/>
        <color theme="1"/>
        <rFont val="ＭＳ Ｐ明朝"/>
        <family val="1"/>
        <charset val="128"/>
      </rPr>
      <t>（個人事業主は入力不要）</t>
    </r>
    <rPh sb="0" eb="2">
      <t>ホウジン</t>
    </rPh>
    <rPh sb="2" eb="4">
      <t>バンゴウ</t>
    </rPh>
    <rPh sb="5" eb="7">
      <t>コジン</t>
    </rPh>
    <rPh sb="7" eb="10">
      <t>ジギョウヌシ</t>
    </rPh>
    <rPh sb="11" eb="13">
      <t>ニュウリョク</t>
    </rPh>
    <rPh sb="13" eb="15">
      <t>フヨウ</t>
    </rPh>
    <phoneticPr fontId="1"/>
  </si>
  <si>
    <t>1:九州経済産業局長</t>
  </si>
  <si>
    <t>21:福岡中小企業
振興事務所</t>
    <phoneticPr fontId="1"/>
  </si>
  <si>
    <t>22:北九州中小企業
振興事務所</t>
    <phoneticPr fontId="1"/>
  </si>
  <si>
    <t>23:久留米中小企業
振興事務所</t>
    <phoneticPr fontId="1"/>
  </si>
  <si>
    <t>24:飯塚中小企業
振興事務所</t>
    <phoneticPr fontId="1"/>
  </si>
  <si>
    <t>7:㈱日本政策金融公庫
福岡西支店長</t>
    <phoneticPr fontId="1"/>
  </si>
  <si>
    <t>8:㈱日本政策金融公庫
久留米支店長</t>
    <phoneticPr fontId="1"/>
  </si>
  <si>
    <t>9:㈱日本政策金融公庫
北九州支店長</t>
    <phoneticPr fontId="1"/>
  </si>
  <si>
    <t>10:㈱日本政策金融公庫
八幡支店長</t>
    <phoneticPr fontId="1"/>
  </si>
  <si>
    <t>11:㈱商工組合中央金庫
福岡支店長</t>
    <phoneticPr fontId="1"/>
  </si>
  <si>
    <t>12:㈱商工組合中央金庫
久留米支店長</t>
    <phoneticPr fontId="1"/>
  </si>
  <si>
    <t>13:㈱商工組合中央金庫
北九州支店長</t>
    <phoneticPr fontId="1"/>
  </si>
  <si>
    <t>15:㈱商工組合中央金庫
佐賀支店</t>
    <phoneticPr fontId="1"/>
  </si>
  <si>
    <t>18:中小企業団体中央会
北九州支所長</t>
    <phoneticPr fontId="1"/>
  </si>
  <si>
    <t>17:中小企業団体中央会
筑後支所長</t>
    <phoneticPr fontId="1"/>
  </si>
  <si>
    <t>16:中小企業団体
中央会長</t>
    <phoneticPr fontId="1"/>
  </si>
  <si>
    <t>19:中小企業団体中央会
筑豊支所長</t>
    <phoneticPr fontId="1"/>
  </si>
  <si>
    <t>20:㈱日本政策金融公庫
佐賀支店長</t>
    <phoneticPr fontId="1"/>
  </si>
  <si>
    <t>2:大阪中小企業
投資育成㈱九州支社長　</t>
    <phoneticPr fontId="1"/>
  </si>
  <si>
    <t>4:（財）中小企業振興
センター理事長</t>
    <phoneticPr fontId="1"/>
  </si>
  <si>
    <t>3:福岡県信用
保証協会会長</t>
    <phoneticPr fontId="1"/>
  </si>
  <si>
    <t>5:㈱日本政策金融公庫
福岡支店
中小企業事業部長</t>
    <phoneticPr fontId="1"/>
  </si>
  <si>
    <t>6:㈱日本政策金融公庫
福岡支店
 国民生活事業部長</t>
    <phoneticPr fontId="1"/>
  </si>
  <si>
    <t>関係機関送付先データ</t>
    <rPh sb="0" eb="2">
      <t>カンケイ</t>
    </rPh>
    <rPh sb="2" eb="4">
      <t>キカン</t>
    </rPh>
    <rPh sb="4" eb="7">
      <t>ソウフサキ</t>
    </rPh>
    <phoneticPr fontId="1"/>
  </si>
  <si>
    <t>６年後</t>
    <rPh sb="1" eb="3">
      <t>ネンゴ</t>
    </rPh>
    <phoneticPr fontId="1"/>
  </si>
  <si>
    <t>７年後</t>
    <rPh sb="1" eb="3">
      <t>ネンゴ</t>
    </rPh>
    <phoneticPr fontId="1"/>
  </si>
  <si>
    <t>８年後</t>
    <rPh sb="1" eb="3">
      <t>ネンゴ</t>
    </rPh>
    <phoneticPr fontId="1"/>
  </si>
  <si>
    <t>（</t>
    <phoneticPr fontId="1"/>
  </si>
  <si>
    <t>（</t>
    <phoneticPr fontId="1"/>
  </si>
  <si>
    <t>（</t>
    <phoneticPr fontId="1"/>
  </si>
  <si>
    <t xml:space="preserve"> 政府系金融機関借入</t>
    <rPh sb="1" eb="4">
      <t>セイフケイ</t>
    </rPh>
    <rPh sb="4" eb="6">
      <t>キンユウ</t>
    </rPh>
    <rPh sb="6" eb="8">
      <t>キカン</t>
    </rPh>
    <rPh sb="8" eb="10">
      <t>カリイレ</t>
    </rPh>
    <phoneticPr fontId="1"/>
  </si>
  <si>
    <t xml:space="preserve"> 民間金融機関借入</t>
    <rPh sb="1" eb="3">
      <t>ミンカン</t>
    </rPh>
    <rPh sb="3" eb="5">
      <t>キンユウ</t>
    </rPh>
    <rPh sb="5" eb="7">
      <t>キカン</t>
    </rPh>
    <rPh sb="7" eb="9">
      <t>カリイレ</t>
    </rPh>
    <phoneticPr fontId="1"/>
  </si>
  <si>
    <t xml:space="preserve"> 自己資金</t>
    <rPh sb="1" eb="3">
      <t>ジコ</t>
    </rPh>
    <rPh sb="3" eb="5">
      <t>シキン</t>
    </rPh>
    <phoneticPr fontId="1"/>
  </si>
  <si>
    <t xml:space="preserve"> その他</t>
    <rPh sb="3" eb="4">
      <t>ホカ</t>
    </rPh>
    <phoneticPr fontId="1"/>
  </si>
  <si>
    <r>
      <t>）</t>
    </r>
    <r>
      <rPr>
        <sz val="8"/>
        <color theme="1"/>
        <rFont val="ＭＳ Ｐ明朝"/>
        <family val="1"/>
        <charset val="128"/>
      </rPr>
      <t>←確認後「はい」に変更してください</t>
    </r>
    <rPh sb="2" eb="4">
      <t>カクニン</t>
    </rPh>
    <rPh sb="4" eb="5">
      <t>ゴ</t>
    </rPh>
    <rPh sb="10" eb="12">
      <t>ヘンコウ</t>
    </rPh>
    <phoneticPr fontId="1"/>
  </si>
  <si>
    <r>
      <t xml:space="preserve">付加価値額
</t>
    </r>
    <r>
      <rPr>
        <sz val="7"/>
        <color theme="1"/>
        <rFont val="ＭＳ Ｐ明朝"/>
        <family val="1"/>
        <charset val="128"/>
      </rPr>
      <t>（3年9％、4年12％、5年15％以上）</t>
    </r>
    <rPh sb="0" eb="2">
      <t>フカ</t>
    </rPh>
    <rPh sb="2" eb="4">
      <t>カチ</t>
    </rPh>
    <rPh sb="4" eb="5">
      <t>ガク</t>
    </rPh>
    <rPh sb="8" eb="9">
      <t>ネン</t>
    </rPh>
    <rPh sb="13" eb="14">
      <t>ネン</t>
    </rPh>
    <rPh sb="19" eb="20">
      <t>ネン</t>
    </rPh>
    <rPh sb="23" eb="25">
      <t>イジョウ</t>
    </rPh>
    <phoneticPr fontId="1"/>
  </si>
  <si>
    <r>
      <t xml:space="preserve">給与支給総額
</t>
    </r>
    <r>
      <rPr>
        <sz val="7"/>
        <color theme="1"/>
        <rFont val="ＭＳ Ｐ明朝"/>
        <family val="1"/>
        <charset val="128"/>
      </rPr>
      <t>（3年4.5％、4年6％、5年7.5％以上）</t>
    </r>
    <rPh sb="0" eb="2">
      <t>キュウヨ</t>
    </rPh>
    <rPh sb="2" eb="4">
      <t>シキュウ</t>
    </rPh>
    <rPh sb="4" eb="6">
      <t>ソウガク</t>
    </rPh>
    <rPh sb="9" eb="10">
      <t>ネン</t>
    </rPh>
    <rPh sb="16" eb="17">
      <t>ネン</t>
    </rPh>
    <rPh sb="21" eb="22">
      <t>ネン</t>
    </rPh>
    <rPh sb="26" eb="28">
      <t>イジョウ</t>
    </rPh>
    <phoneticPr fontId="1"/>
  </si>
  <si>
    <r>
      <t xml:space="preserve">１人当たりの付加価値額
</t>
    </r>
    <r>
      <rPr>
        <sz val="7"/>
        <color theme="1"/>
        <rFont val="ＭＳ Ｐ明朝"/>
        <family val="1"/>
        <charset val="128"/>
      </rPr>
      <t>（3年9％、4年12％、5年15％以上）</t>
    </r>
    <rPh sb="1" eb="2">
      <t>ニン</t>
    </rPh>
    <rPh sb="2" eb="3">
      <t>ア</t>
    </rPh>
    <rPh sb="6" eb="8">
      <t>フカ</t>
    </rPh>
    <rPh sb="8" eb="10">
      <t>カチ</t>
    </rPh>
    <rPh sb="10" eb="11">
      <t>ガク</t>
    </rPh>
    <phoneticPr fontId="1"/>
  </si>
  <si>
    <r>
      <t xml:space="preserve"> ⑦給与支給総額
</t>
    </r>
    <r>
      <rPr>
        <sz val="7"/>
        <color theme="1"/>
        <rFont val="ＭＳ Ｐ明朝"/>
        <family val="1"/>
        <charset val="128"/>
      </rPr>
      <t xml:space="preserve"> （給料＋賃金＋賞与＋各種手当）</t>
    </r>
    <rPh sb="2" eb="8">
      <t>キュウヨシキュウソウガク</t>
    </rPh>
    <rPh sb="11" eb="13">
      <t>キュウリョウ</t>
    </rPh>
    <rPh sb="14" eb="16">
      <t>チンギン</t>
    </rPh>
    <rPh sb="17" eb="19">
      <t>ショウヨ</t>
    </rPh>
    <rPh sb="20" eb="22">
      <t>カクシュ</t>
    </rPh>
    <rPh sb="22" eb="24">
      <t>テアテ</t>
    </rPh>
    <phoneticPr fontId="1"/>
  </si>
  <si>
    <r>
      <t xml:space="preserve"> ③売上総利益
</t>
    </r>
    <r>
      <rPr>
        <sz val="7"/>
        <color theme="1"/>
        <rFont val="ＭＳ Ｐ明朝"/>
        <family val="1"/>
        <charset val="128"/>
      </rPr>
      <t xml:space="preserve"> （①－②）自動計算</t>
    </r>
    <rPh sb="2" eb="4">
      <t>ウリアゲ</t>
    </rPh>
    <rPh sb="4" eb="7">
      <t>ソウリエキ</t>
    </rPh>
    <rPh sb="14" eb="16">
      <t>ジドウ</t>
    </rPh>
    <rPh sb="16" eb="18">
      <t>ケイサン</t>
    </rPh>
    <phoneticPr fontId="1"/>
  </si>
  <si>
    <r>
      <t xml:space="preserve"> ⑥経常利益
</t>
    </r>
    <r>
      <rPr>
        <sz val="7"/>
        <color theme="1"/>
        <rFont val="ＭＳ Ｐ明朝"/>
        <family val="1"/>
        <charset val="128"/>
      </rPr>
      <t xml:space="preserve"> （⑤+営業外収益-営業外損失）</t>
    </r>
    <rPh sb="2" eb="4">
      <t>ケイジョウ</t>
    </rPh>
    <rPh sb="4" eb="6">
      <t>リエキ</t>
    </rPh>
    <rPh sb="11" eb="14">
      <t>エイギョウガイ</t>
    </rPh>
    <rPh sb="14" eb="16">
      <t>シュウエキ</t>
    </rPh>
    <rPh sb="17" eb="20">
      <t>エイギョウガイ</t>
    </rPh>
    <rPh sb="20" eb="22">
      <t>ソンシツ</t>
    </rPh>
    <phoneticPr fontId="1"/>
  </si>
  <si>
    <r>
      <t xml:space="preserve"> ⑩運転資金
</t>
    </r>
    <r>
      <rPr>
        <sz val="7"/>
        <color theme="1"/>
        <rFont val="ＭＳ Ｐ明朝"/>
        <family val="1"/>
        <charset val="128"/>
      </rPr>
      <t>　（別表４から自動転記）</t>
    </r>
    <rPh sb="2" eb="4">
      <t>ウンテン</t>
    </rPh>
    <rPh sb="4" eb="6">
      <t>シキン</t>
    </rPh>
    <rPh sb="9" eb="11">
      <t>ベッピョウ</t>
    </rPh>
    <rPh sb="14" eb="16">
      <t>ジドウ</t>
    </rPh>
    <rPh sb="16" eb="18">
      <t>テンキ</t>
    </rPh>
    <phoneticPr fontId="1"/>
  </si>
  <si>
    <r>
      <t xml:space="preserve"> ⑨設備投資額
</t>
    </r>
    <r>
      <rPr>
        <sz val="7"/>
        <color theme="1"/>
        <rFont val="ＭＳ Ｐ明朝"/>
        <family val="1"/>
        <charset val="128"/>
      </rPr>
      <t xml:space="preserve">  （別表４から自動転記）</t>
    </r>
    <rPh sb="2" eb="4">
      <t>セツビ</t>
    </rPh>
    <rPh sb="4" eb="6">
      <t>トウシ</t>
    </rPh>
    <rPh sb="6" eb="7">
      <t>ガク</t>
    </rPh>
    <rPh sb="11" eb="13">
      <t>ベッピョウ</t>
    </rPh>
    <rPh sb="16" eb="18">
      <t>ジドウ</t>
    </rPh>
    <rPh sb="18" eb="20">
      <t>テンキ</t>
    </rPh>
    <phoneticPr fontId="1"/>
  </si>
  <si>
    <r>
      <t xml:space="preserve"> ⑤営業利益
</t>
    </r>
    <r>
      <rPr>
        <sz val="7"/>
        <color theme="1"/>
        <rFont val="ＭＳ Ｐ明朝"/>
        <family val="1"/>
        <charset val="128"/>
      </rPr>
      <t xml:space="preserve"> （③－④）自動計算</t>
    </r>
    <rPh sb="2" eb="4">
      <t>エイギョウ</t>
    </rPh>
    <rPh sb="4" eb="6">
      <t>リエキ</t>
    </rPh>
    <rPh sb="13" eb="15">
      <t>ジドウ</t>
    </rPh>
    <rPh sb="15" eb="17">
      <t>ケイサン</t>
    </rPh>
    <phoneticPr fontId="1"/>
  </si>
  <si>
    <r>
      <t xml:space="preserve"> ⑪減価償却費</t>
    </r>
    <r>
      <rPr>
        <sz val="8"/>
        <color theme="1"/>
        <rFont val="ＭＳ Ｐ明朝"/>
        <family val="1"/>
        <charset val="128"/>
      </rPr>
      <t xml:space="preserve">
</t>
    </r>
    <r>
      <rPr>
        <sz val="7"/>
        <color theme="1"/>
        <rFont val="ＭＳ Ｐ明朝"/>
        <family val="1"/>
        <charset val="128"/>
      </rPr>
      <t xml:space="preserve"> （Ⓐ＋Ⓑ）自動計算</t>
    </r>
    <rPh sb="2" eb="4">
      <t>ゲンカ</t>
    </rPh>
    <rPh sb="4" eb="6">
      <t>ショウキャク</t>
    </rPh>
    <rPh sb="6" eb="7">
      <t>ヒ</t>
    </rPh>
    <rPh sb="14" eb="16">
      <t>ジドウ</t>
    </rPh>
    <rPh sb="16" eb="18">
      <t>ケイサン</t>
    </rPh>
    <phoneticPr fontId="1"/>
  </si>
  <si>
    <r>
      <t xml:space="preserve"> ⑫付加価値額
</t>
    </r>
    <r>
      <rPr>
        <sz val="7"/>
        <color theme="1"/>
        <rFont val="ＭＳ Ｐ明朝"/>
        <family val="1"/>
        <charset val="128"/>
      </rPr>
      <t xml:space="preserve"> （⑤＋⑧＋⑪）自動計算</t>
    </r>
    <rPh sb="2" eb="4">
      <t>フカ</t>
    </rPh>
    <rPh sb="4" eb="6">
      <t>カチ</t>
    </rPh>
    <rPh sb="6" eb="7">
      <t>ガク</t>
    </rPh>
    <rPh sb="16" eb="18">
      <t>ジドウ</t>
    </rPh>
    <rPh sb="18" eb="20">
      <t>ケイサン</t>
    </rPh>
    <phoneticPr fontId="1"/>
  </si>
  <si>
    <r>
      <rPr>
        <sz val="9"/>
        <color theme="1"/>
        <rFont val="ＭＳ Ｐ明朝"/>
        <family val="1"/>
        <charset val="128"/>
      </rPr>
      <t xml:space="preserve"> ⑭一人当たりの付加価値額</t>
    </r>
    <r>
      <rPr>
        <sz val="10"/>
        <color theme="1"/>
        <rFont val="ＭＳ Ｐ明朝"/>
        <family val="1"/>
        <charset val="128"/>
      </rPr>
      <t xml:space="preserve">
</t>
    </r>
    <r>
      <rPr>
        <sz val="7"/>
        <color theme="1"/>
        <rFont val="ＭＳ Ｐ明朝"/>
        <family val="1"/>
        <charset val="128"/>
      </rPr>
      <t xml:space="preserve"> （⑫÷⑬）自動計算</t>
    </r>
    <rPh sb="2" eb="4">
      <t>ヒトリ</t>
    </rPh>
    <rPh sb="4" eb="5">
      <t>ア</t>
    </rPh>
    <rPh sb="8" eb="10">
      <t>フカ</t>
    </rPh>
    <rPh sb="10" eb="12">
      <t>カチ</t>
    </rPh>
    <rPh sb="12" eb="13">
      <t>ガク</t>
    </rPh>
    <rPh sb="20" eb="22">
      <t>ジドウ</t>
    </rPh>
    <rPh sb="22" eb="24">
      <t>ケイサン</t>
    </rPh>
    <phoneticPr fontId="1"/>
  </si>
  <si>
    <r>
      <t xml:space="preserve"> ⑮資金調達額
</t>
    </r>
    <r>
      <rPr>
        <sz val="7"/>
        <color theme="1"/>
        <rFont val="ＭＳ Ｐ明朝"/>
        <family val="1"/>
        <charset val="128"/>
      </rPr>
      <t>　（⑨＋⑩）自動計算</t>
    </r>
    <rPh sb="2" eb="4">
      <t>シキン</t>
    </rPh>
    <rPh sb="4" eb="6">
      <t>チョウタツ</t>
    </rPh>
    <rPh sb="6" eb="7">
      <t>ガク</t>
    </rPh>
    <rPh sb="14" eb="16">
      <t>ジドウ</t>
    </rPh>
    <rPh sb="16" eb="18">
      <t>ケイサン</t>
    </rPh>
    <phoneticPr fontId="1"/>
  </si>
  <si>
    <t>ふりがな</t>
    <phoneticPr fontId="1"/>
  </si>
  <si>
    <t>ﾒｰﾙｱﾄﾞﾚｽ</t>
    <phoneticPr fontId="1"/>
  </si>
  <si>
    <t>ﾎｰﾑﾍﾟｰｼﾞURL</t>
    <phoneticPr fontId="1"/>
  </si>
  <si>
    <t>％</t>
    <phoneticPr fontId="1"/>
  </si>
  <si>
    <t>011</t>
    <phoneticPr fontId="1"/>
  </si>
  <si>
    <t>012</t>
    <phoneticPr fontId="1"/>
  </si>
  <si>
    <t>013</t>
    <phoneticPr fontId="1"/>
  </si>
  <si>
    <t>014</t>
    <phoneticPr fontId="1"/>
  </si>
  <si>
    <t>021</t>
    <phoneticPr fontId="1"/>
  </si>
  <si>
    <t>022</t>
    <phoneticPr fontId="1"/>
  </si>
  <si>
    <t>023</t>
    <phoneticPr fontId="1"/>
  </si>
  <si>
    <t>024</t>
    <phoneticPr fontId="1"/>
  </si>
  <si>
    <t>029</t>
    <phoneticPr fontId="1"/>
  </si>
  <si>
    <t>032</t>
    <phoneticPr fontId="1"/>
  </si>
  <si>
    <t>041</t>
    <phoneticPr fontId="1"/>
  </si>
  <si>
    <t>042</t>
    <phoneticPr fontId="1"/>
  </si>
  <si>
    <t>051</t>
    <phoneticPr fontId="1"/>
  </si>
  <si>
    <t>052</t>
    <phoneticPr fontId="1"/>
  </si>
  <si>
    <t>053</t>
    <phoneticPr fontId="1"/>
  </si>
  <si>
    <t>054</t>
    <phoneticPr fontId="1"/>
  </si>
  <si>
    <t>055</t>
    <phoneticPr fontId="1"/>
  </si>
  <si>
    <t>059</t>
    <phoneticPr fontId="1"/>
  </si>
  <si>
    <t>061</t>
    <phoneticPr fontId="1"/>
  </si>
  <si>
    <t>062</t>
    <phoneticPr fontId="1"/>
  </si>
  <si>
    <t>063</t>
    <phoneticPr fontId="1"/>
  </si>
  <si>
    <t>064</t>
    <phoneticPr fontId="1"/>
  </si>
  <si>
    <t>065</t>
    <phoneticPr fontId="1"/>
  </si>
  <si>
    <t>066</t>
    <phoneticPr fontId="1"/>
  </si>
  <si>
    <t>071</t>
    <phoneticPr fontId="1"/>
  </si>
  <si>
    <t>072</t>
    <phoneticPr fontId="1"/>
  </si>
  <si>
    <t>073</t>
    <phoneticPr fontId="1"/>
  </si>
  <si>
    <t>074</t>
    <phoneticPr fontId="1"/>
  </si>
  <si>
    <t>075</t>
    <phoneticPr fontId="1"/>
  </si>
  <si>
    <t>076</t>
    <phoneticPr fontId="1"/>
  </si>
  <si>
    <t>077</t>
    <phoneticPr fontId="1"/>
  </si>
  <si>
    <t>078</t>
    <phoneticPr fontId="1"/>
  </si>
  <si>
    <t>079</t>
    <phoneticPr fontId="1"/>
  </si>
  <si>
    <t>081</t>
    <phoneticPr fontId="1"/>
  </si>
  <si>
    <t>082</t>
    <phoneticPr fontId="1"/>
  </si>
  <si>
    <t>083</t>
    <phoneticPr fontId="1"/>
  </si>
  <si>
    <t>084</t>
    <phoneticPr fontId="1"/>
  </si>
  <si>
    <t>089</t>
    <phoneticPr fontId="1"/>
  </si>
  <si>
    <t>091</t>
    <phoneticPr fontId="1"/>
  </si>
  <si>
    <t>092</t>
    <phoneticPr fontId="1"/>
  </si>
  <si>
    <t>093</t>
    <phoneticPr fontId="1"/>
  </si>
  <si>
    <t>094</t>
    <phoneticPr fontId="1"/>
  </si>
  <si>
    <t>095</t>
    <phoneticPr fontId="1"/>
  </si>
  <si>
    <t>096</t>
    <phoneticPr fontId="1"/>
  </si>
  <si>
    <t>097</t>
    <phoneticPr fontId="1"/>
  </si>
  <si>
    <t>098</t>
    <phoneticPr fontId="1"/>
  </si>
  <si>
    <t>099</t>
    <phoneticPr fontId="1"/>
  </si>
  <si>
    <t>　★研究開発を行う場合は、目標伸び率は手計算のうえ上書き入力してください</t>
    <rPh sb="2" eb="4">
      <t>ケンキュウ</t>
    </rPh>
    <rPh sb="4" eb="6">
      <t>カイハツ</t>
    </rPh>
    <rPh sb="7" eb="8">
      <t>オコナ</t>
    </rPh>
    <rPh sb="9" eb="11">
      <t>バアイ</t>
    </rPh>
    <rPh sb="13" eb="15">
      <t>モクヒョウ</t>
    </rPh>
    <rPh sb="15" eb="16">
      <t>ノ</t>
    </rPh>
    <rPh sb="17" eb="18">
      <t>リツ</t>
    </rPh>
    <rPh sb="19" eb="20">
      <t>テ</t>
    </rPh>
    <rPh sb="20" eb="22">
      <t>ケイサン</t>
    </rPh>
    <rPh sb="25" eb="27">
      <t>ウワガ</t>
    </rPh>
    <rPh sb="28" eb="30">
      <t>ニュウリョク</t>
    </rPh>
    <phoneticPr fontId="1"/>
  </si>
  <si>
    <t>　（自動計算は「研究開発を行わない」場合で設定しているため、正しい値が表示されません）</t>
    <rPh sb="2" eb="4">
      <t>ジドウ</t>
    </rPh>
    <rPh sb="4" eb="6">
      <t>ケイサン</t>
    </rPh>
    <rPh sb="8" eb="10">
      <t>ケンキュウ</t>
    </rPh>
    <rPh sb="10" eb="12">
      <t>カイハツ</t>
    </rPh>
    <rPh sb="13" eb="14">
      <t>オコナ</t>
    </rPh>
    <rPh sb="18" eb="20">
      <t>バアイ</t>
    </rPh>
    <rPh sb="21" eb="23">
      <t>セッテイ</t>
    </rPh>
    <rPh sb="30" eb="31">
      <t>タダ</t>
    </rPh>
    <rPh sb="33" eb="34">
      <t>アタイ</t>
    </rPh>
    <rPh sb="35" eb="37">
      <t>ヒョウジ</t>
    </rPh>
    <phoneticPr fontId="1"/>
  </si>
  <si>
    <t>給与賃金⑳</t>
    <rPh sb="0" eb="2">
      <t>キュウヨ</t>
    </rPh>
    <rPh sb="2" eb="4">
      <t>チンギン</t>
    </rPh>
    <phoneticPr fontId="1"/>
  </si>
  <si>
    <t>専従者給与㊳</t>
    <rPh sb="0" eb="3">
      <t>センジュウシャ</t>
    </rPh>
    <rPh sb="3" eb="5">
      <t>キュウヨ</t>
    </rPh>
    <phoneticPr fontId="1"/>
  </si>
  <si>
    <t>【法人】「給与支給総額」計算シート</t>
    <rPh sb="1" eb="3">
      <t>ホウジン</t>
    </rPh>
    <rPh sb="5" eb="7">
      <t>キュウヨ</t>
    </rPh>
    <rPh sb="7" eb="9">
      <t>シキュウ</t>
    </rPh>
    <rPh sb="9" eb="11">
      <t>ソウガク</t>
    </rPh>
    <rPh sb="12" eb="14">
      <t>ケイサン</t>
    </rPh>
    <phoneticPr fontId="1"/>
  </si>
  <si>
    <t>【個人】「給与支給総額」計算シート</t>
    <rPh sb="1" eb="3">
      <t>コジン</t>
    </rPh>
    <rPh sb="5" eb="7">
      <t>キュウヨ</t>
    </rPh>
    <rPh sb="7" eb="9">
      <t>シキュウ</t>
    </rPh>
    <rPh sb="9" eb="11">
      <t>ソウガク</t>
    </rPh>
    <rPh sb="12" eb="14">
      <t>ケイサン</t>
    </rPh>
    <phoneticPr fontId="1"/>
  </si>
  <si>
    <t>【法人】「人件費」計算シート</t>
    <rPh sb="1" eb="3">
      <t>ホウジン</t>
    </rPh>
    <rPh sb="5" eb="8">
      <t>ジンケンヒ</t>
    </rPh>
    <rPh sb="9" eb="11">
      <t>ケイサン</t>
    </rPh>
    <phoneticPr fontId="1"/>
  </si>
  <si>
    <t>【個人】「人件費」計算シート</t>
    <rPh sb="1" eb="3">
      <t>コジン</t>
    </rPh>
    <rPh sb="5" eb="8">
      <t>ジンケンヒ</t>
    </rPh>
    <rPh sb="9" eb="11">
      <t>ケイサン</t>
    </rPh>
    <phoneticPr fontId="1"/>
  </si>
  <si>
    <t>【法人・個人共通】</t>
    <rPh sb="1" eb="3">
      <t>ホウジン</t>
    </rPh>
    <rPh sb="4" eb="6">
      <t>コジン</t>
    </rPh>
    <rPh sb="6" eb="8">
      <t>キョウツウ</t>
    </rPh>
    <phoneticPr fontId="1"/>
  </si>
  <si>
    <t>青色申告控除前の所得金額㊸</t>
    <rPh sb="0" eb="2">
      <t>アオイロ</t>
    </rPh>
    <rPh sb="2" eb="4">
      <t>シンコク</t>
    </rPh>
    <rPh sb="4" eb="6">
      <t>コウジョ</t>
    </rPh>
    <rPh sb="6" eb="7">
      <t>マエ</t>
    </rPh>
    <rPh sb="8" eb="10">
      <t>ショトク</t>
    </rPh>
    <rPh sb="10" eb="12">
      <t>キンガク</t>
    </rPh>
    <phoneticPr fontId="1"/>
  </si>
  <si>
    <t>福利厚生費⑲</t>
    <rPh sb="0" eb="2">
      <t>フクリ</t>
    </rPh>
    <rPh sb="2" eb="5">
      <t>コウセイヒ</t>
    </rPh>
    <phoneticPr fontId="1"/>
  </si>
  <si>
    <t>減価償却費⑱</t>
    <rPh sb="0" eb="2">
      <t>ゲンカ</t>
    </rPh>
    <rPh sb="2" eb="4">
      <t>ショウキャク</t>
    </rPh>
    <rPh sb="4" eb="5">
      <t>ヒ</t>
    </rPh>
    <phoneticPr fontId="1"/>
  </si>
  <si>
    <t>★人件費（給与支給総額）、減価償却費は特に誤りの多い箇所です。加算漏れがないか各シートを活用してください</t>
    <rPh sb="1" eb="4">
      <t>ジンケンヒ</t>
    </rPh>
    <rPh sb="5" eb="7">
      <t>キュウヨ</t>
    </rPh>
    <rPh sb="7" eb="9">
      <t>シキュウ</t>
    </rPh>
    <rPh sb="9" eb="11">
      <t>ソウガク</t>
    </rPh>
    <rPh sb="13" eb="15">
      <t>ゲンカ</t>
    </rPh>
    <rPh sb="15" eb="17">
      <t>ショウキャク</t>
    </rPh>
    <rPh sb="17" eb="18">
      <t>ヒ</t>
    </rPh>
    <rPh sb="19" eb="20">
      <t>トク</t>
    </rPh>
    <rPh sb="21" eb="22">
      <t>アヤマ</t>
    </rPh>
    <rPh sb="24" eb="25">
      <t>オオ</t>
    </rPh>
    <rPh sb="26" eb="28">
      <t>カショ</t>
    </rPh>
    <rPh sb="31" eb="33">
      <t>カサン</t>
    </rPh>
    <rPh sb="33" eb="34">
      <t>モ</t>
    </rPh>
    <rPh sb="39" eb="40">
      <t>カク</t>
    </rPh>
    <rPh sb="44" eb="46">
      <t>カツヨウ</t>
    </rPh>
    <phoneticPr fontId="1"/>
  </si>
  <si>
    <r>
      <t>賞与、</t>
    </r>
    <r>
      <rPr>
        <sz val="8"/>
        <color theme="1"/>
        <rFont val="ＭＳ Ｐ明朝"/>
        <family val="1"/>
        <charset val="128"/>
      </rPr>
      <t>賞与引当金繰入</t>
    </r>
    <rPh sb="0" eb="2">
      <t>ショウヨ</t>
    </rPh>
    <rPh sb="3" eb="5">
      <t>ショウヨ</t>
    </rPh>
    <rPh sb="5" eb="7">
      <t>ヒキアテ</t>
    </rPh>
    <rPh sb="7" eb="8">
      <t>キン</t>
    </rPh>
    <rPh sb="8" eb="10">
      <t>クリイレ</t>
    </rPh>
    <phoneticPr fontId="1"/>
  </si>
  <si>
    <r>
      <t>退職金、</t>
    </r>
    <r>
      <rPr>
        <sz val="8"/>
        <color theme="1"/>
        <rFont val="ＭＳ Ｐ明朝"/>
        <family val="1"/>
        <charset val="128"/>
      </rPr>
      <t>退職引当金繰入</t>
    </r>
    <rPh sb="0" eb="3">
      <t>タイショクキン</t>
    </rPh>
    <rPh sb="4" eb="6">
      <t>タイショク</t>
    </rPh>
    <rPh sb="6" eb="8">
      <t>ヒキアテ</t>
    </rPh>
    <rPh sb="8" eb="9">
      <t>キン</t>
    </rPh>
    <rPh sb="9" eb="11">
      <t>クリイレ</t>
    </rPh>
    <phoneticPr fontId="1"/>
  </si>
  <si>
    <t>ﾒﾆｭｰB</t>
    <phoneticPr fontId="1"/>
  </si>
  <si>
    <t>ﾒﾆｭｰC</t>
    <phoneticPr fontId="1"/>
  </si>
  <si>
    <t>常勤役員</t>
    <rPh sb="0" eb="2">
      <t>ジョウキン</t>
    </rPh>
    <rPh sb="2" eb="4">
      <t>ヤクイン</t>
    </rPh>
    <phoneticPr fontId="1"/>
  </si>
  <si>
    <t>　　（記名押印又は署名）</t>
    <rPh sb="3" eb="5">
      <t>キメイ</t>
    </rPh>
    <rPh sb="5" eb="7">
      <t>オウイン</t>
    </rPh>
    <rPh sb="7" eb="8">
      <t>マタ</t>
    </rPh>
    <rPh sb="9" eb="11">
      <t>ショメイ</t>
    </rPh>
    <phoneticPr fontId="1"/>
  </si>
  <si>
    <t>雑給</t>
    <rPh sb="0" eb="2">
      <t>ザッキュウ</t>
    </rPh>
    <phoneticPr fontId="1"/>
  </si>
  <si>
    <t>　福岡県知事　殿</t>
    <rPh sb="1" eb="4">
      <t>フクオカケン</t>
    </rPh>
    <rPh sb="4" eb="6">
      <t>チジ</t>
    </rPh>
    <rPh sb="7" eb="8">
      <t>ドノ</t>
    </rPh>
    <phoneticPr fontId="1"/>
  </si>
  <si>
    <t>類型５</t>
    <rPh sb="0" eb="2">
      <t>ルイケイ</t>
    </rPh>
    <phoneticPr fontId="11"/>
  </si>
  <si>
    <t>類型６</t>
    <rPh sb="0" eb="2">
      <t>ルイケイ</t>
    </rPh>
    <phoneticPr fontId="11"/>
  </si>
  <si>
    <t>事業期間（開始）</t>
    <rPh sb="0" eb="2">
      <t>ジギョウ</t>
    </rPh>
    <rPh sb="2" eb="4">
      <t>キカン</t>
    </rPh>
    <rPh sb="5" eb="7">
      <t>カイシ</t>
    </rPh>
    <phoneticPr fontId="1"/>
  </si>
  <si>
    <t>研究開発機関（開始）</t>
    <rPh sb="0" eb="2">
      <t>ケンキュウ</t>
    </rPh>
    <rPh sb="2" eb="4">
      <t>カイハツ</t>
    </rPh>
    <rPh sb="4" eb="6">
      <t>キカン</t>
    </rPh>
    <rPh sb="7" eb="9">
      <t>カイシ</t>
    </rPh>
    <phoneticPr fontId="1"/>
  </si>
  <si>
    <t>事業期間（終了）</t>
    <rPh sb="0" eb="2">
      <t>ジギョウ</t>
    </rPh>
    <rPh sb="2" eb="4">
      <t>キカン</t>
    </rPh>
    <rPh sb="5" eb="7">
      <t>シュウリョウ</t>
    </rPh>
    <phoneticPr fontId="1"/>
  </si>
  <si>
    <t>研究開発機関（終了）</t>
    <rPh sb="0" eb="2">
      <t>ケンキュウ</t>
    </rPh>
    <rPh sb="2" eb="4">
      <t>カイハツ</t>
    </rPh>
    <rPh sb="4" eb="6">
      <t>キカン</t>
    </rPh>
    <rPh sb="7" eb="9">
      <t>シュウリョウ</t>
    </rPh>
    <phoneticPr fontId="1"/>
  </si>
  <si>
    <t>H25業種コード（大分類）</t>
    <rPh sb="3" eb="5">
      <t>ギョウシュ</t>
    </rPh>
    <rPh sb="9" eb="12">
      <t>ダイブンルイ</t>
    </rPh>
    <phoneticPr fontId="11"/>
  </si>
  <si>
    <t>H25業種コード（中分類）</t>
    <rPh sb="3" eb="5">
      <t>ギョウシュ</t>
    </rPh>
    <rPh sb="9" eb="12">
      <t>チュウブンルイ</t>
    </rPh>
    <phoneticPr fontId="11"/>
  </si>
  <si>
    <t>給与支給総額目標伸び率（％）</t>
    <rPh sb="0" eb="2">
      <t>キュウヨ</t>
    </rPh>
    <rPh sb="2" eb="4">
      <t>シキュウ</t>
    </rPh>
    <rPh sb="4" eb="6">
      <t>ソウガク</t>
    </rPh>
    <rPh sb="6" eb="8">
      <t>モクヒョウ</t>
    </rPh>
    <rPh sb="8" eb="9">
      <t>ノ</t>
    </rPh>
    <rPh sb="10" eb="11">
      <t>リツ</t>
    </rPh>
    <phoneticPr fontId="11"/>
  </si>
  <si>
    <t>経営革新の実施に係る内容</t>
    <rPh sb="0" eb="4">
      <t>ケイエイカクシン</t>
    </rPh>
    <rPh sb="5" eb="7">
      <t>ジッシ</t>
    </rPh>
    <rPh sb="8" eb="9">
      <t>カカ</t>
    </rPh>
    <rPh sb="10" eb="12">
      <t>ナイヨウ</t>
    </rPh>
    <phoneticPr fontId="1"/>
  </si>
  <si>
    <t>H25</t>
    <phoneticPr fontId="1"/>
  </si>
  <si>
    <t>※別表７に記載するのはH25だけですが、H19・H14の小分類も必ず入力してください</t>
    <rPh sb="1" eb="3">
      <t>ベッピョウ</t>
    </rPh>
    <rPh sb="5" eb="7">
      <t>キサイ</t>
    </rPh>
    <rPh sb="28" eb="31">
      <t>ショウブンルイ</t>
    </rPh>
    <rPh sb="32" eb="33">
      <t>カナラ</t>
    </rPh>
    <rPh sb="34" eb="36">
      <t>ニュウリョク</t>
    </rPh>
    <phoneticPr fontId="1"/>
  </si>
  <si>
    <t>年</t>
    <rPh sb="0" eb="1">
      <t>ネン</t>
    </rPh>
    <phoneticPr fontId="1"/>
  </si>
  <si>
    <t>月</t>
    <rPh sb="0" eb="1">
      <t>ガツ</t>
    </rPh>
    <phoneticPr fontId="1"/>
  </si>
  <si>
    <t>日</t>
    <rPh sb="0" eb="1">
      <t>ヒ</t>
    </rPh>
    <phoneticPr fontId="1"/>
  </si>
  <si>
    <t>　■計画期間終了時点の「⑥経常利益」の値が　「正」　となっていますか</t>
    <rPh sb="2" eb="4">
      <t>ケイカク</t>
    </rPh>
    <rPh sb="4" eb="6">
      <t>キカン</t>
    </rPh>
    <rPh sb="6" eb="8">
      <t>シュウリョウ</t>
    </rPh>
    <rPh sb="8" eb="10">
      <t>ジテン</t>
    </rPh>
    <rPh sb="13" eb="17">
      <t>ケイジョウリエキ</t>
    </rPh>
    <rPh sb="19" eb="20">
      <t>アタイ</t>
    </rPh>
    <rPh sb="23" eb="24">
      <t>セイ</t>
    </rPh>
    <phoneticPr fontId="1"/>
  </si>
  <si>
    <t>　■計画期間終了時点の「⑫付加価値額」又は「⑭一人当たりの付加価値額」の値が
　　　「正」　となっていますか</t>
    <rPh sb="2" eb="4">
      <t>ケイカク</t>
    </rPh>
    <rPh sb="4" eb="6">
      <t>キカン</t>
    </rPh>
    <rPh sb="6" eb="8">
      <t>シュウリョウ</t>
    </rPh>
    <rPh sb="8" eb="10">
      <t>ジテン</t>
    </rPh>
    <rPh sb="13" eb="18">
      <t>フカカチガク</t>
    </rPh>
    <rPh sb="19" eb="20">
      <t>マタ</t>
    </rPh>
    <rPh sb="23" eb="25">
      <t>ヒトリ</t>
    </rPh>
    <rPh sb="25" eb="26">
      <t>ア</t>
    </rPh>
    <rPh sb="29" eb="34">
      <t>フカカチガク</t>
    </rPh>
    <rPh sb="36" eb="37">
      <t>アタイ</t>
    </rPh>
    <rPh sb="43" eb="44">
      <t>セイ</t>
    </rPh>
    <phoneticPr fontId="1"/>
  </si>
  <si>
    <r>
      <t>）</t>
    </r>
    <r>
      <rPr>
        <sz val="8"/>
        <color theme="1"/>
        <rFont val="ＭＳ Ｐ明朝"/>
        <family val="1"/>
        <charset val="128"/>
      </rPr>
      <t>←「正」であれば、「はい」に自動反映されます</t>
    </r>
    <rPh sb="3" eb="4">
      <t>セイ</t>
    </rPh>
    <rPh sb="15" eb="17">
      <t>ジドウ</t>
    </rPh>
    <rPh sb="17" eb="19">
      <t>ハンエイ</t>
    </rPh>
    <phoneticPr fontId="1"/>
  </si>
  <si>
    <t>支店</t>
    <rPh sb="0" eb="2">
      <t>シテン</t>
    </rPh>
    <phoneticPr fontId="1"/>
  </si>
  <si>
    <t>　株式会社日本政策金融公庫　中小企業事業部　</t>
    <rPh sb="1" eb="3">
      <t>カブシキ</t>
    </rPh>
    <rPh sb="3" eb="5">
      <t>カイシャ</t>
    </rPh>
    <rPh sb="5" eb="7">
      <t>ニホン</t>
    </rPh>
    <rPh sb="7" eb="9">
      <t>セイサク</t>
    </rPh>
    <rPh sb="9" eb="11">
      <t>キンユウ</t>
    </rPh>
    <rPh sb="11" eb="13">
      <t>コウコ</t>
    </rPh>
    <rPh sb="14" eb="16">
      <t>チュウショウ</t>
    </rPh>
    <rPh sb="16" eb="18">
      <t>キギョウ</t>
    </rPh>
    <rPh sb="18" eb="20">
      <t>ジギョウ</t>
    </rPh>
    <rPh sb="20" eb="21">
      <t>ブ</t>
    </rPh>
    <phoneticPr fontId="1"/>
  </si>
  <si>
    <t>　株式会社日本政策金融公庫　国民生活事業部　</t>
    <rPh sb="1" eb="3">
      <t>カブシキ</t>
    </rPh>
    <rPh sb="3" eb="5">
      <t>カイシャ</t>
    </rPh>
    <rPh sb="5" eb="7">
      <t>ニホン</t>
    </rPh>
    <rPh sb="7" eb="9">
      <t>セイサク</t>
    </rPh>
    <rPh sb="9" eb="11">
      <t>キンユウ</t>
    </rPh>
    <rPh sb="11" eb="13">
      <t>コウコ</t>
    </rPh>
    <rPh sb="14" eb="16">
      <t>コクミン</t>
    </rPh>
    <rPh sb="16" eb="18">
      <t>セイカツ</t>
    </rPh>
    <rPh sb="18" eb="20">
      <t>ジギョウ</t>
    </rPh>
    <rPh sb="20" eb="21">
      <t>ブ</t>
    </rPh>
    <phoneticPr fontId="1"/>
  </si>
  <si>
    <t>　株式会社商工組合中央金庫　</t>
    <rPh sb="1" eb="3">
      <t>カブシキ</t>
    </rPh>
    <rPh sb="3" eb="5">
      <t>カイシャ</t>
    </rPh>
    <rPh sb="5" eb="7">
      <t>ショウコウ</t>
    </rPh>
    <rPh sb="7" eb="9">
      <t>クミアイ</t>
    </rPh>
    <rPh sb="9" eb="11">
      <t>チュウオウ</t>
    </rPh>
    <rPh sb="11" eb="13">
      <t>キンコ</t>
    </rPh>
    <phoneticPr fontId="1"/>
  </si>
  <si>
    <t>希望送付先（○印）</t>
    <rPh sb="0" eb="2">
      <t>キボウ</t>
    </rPh>
    <rPh sb="2" eb="5">
      <t>ソウフサキ</t>
    </rPh>
    <rPh sb="7" eb="8">
      <t>シルシ</t>
    </rPh>
    <phoneticPr fontId="1"/>
  </si>
  <si>
    <t>計画終了時点
付加価値額</t>
    <rPh sb="0" eb="2">
      <t>ケイカク</t>
    </rPh>
    <rPh sb="2" eb="6">
      <t>シュウリョウジテン</t>
    </rPh>
    <rPh sb="7" eb="12">
      <t>フカカチガク</t>
    </rPh>
    <phoneticPr fontId="1"/>
  </si>
  <si>
    <t>計画終了時点
一人当たり付加価値額</t>
    <rPh sb="0" eb="2">
      <t>ケイカク</t>
    </rPh>
    <rPh sb="2" eb="6">
      <t>シュウリョウジテン</t>
    </rPh>
    <rPh sb="7" eb="9">
      <t>ヒトリ</t>
    </rPh>
    <rPh sb="9" eb="10">
      <t>ア</t>
    </rPh>
    <rPh sb="12" eb="17">
      <t>フカカチガク</t>
    </rPh>
    <phoneticPr fontId="1"/>
  </si>
  <si>
    <r>
      <t>）</t>
    </r>
    <r>
      <rPr>
        <sz val="8"/>
        <color theme="1"/>
        <rFont val="ＭＳ Ｐ明朝"/>
        <family val="1"/>
        <charset val="128"/>
      </rPr>
      <t>←正しければ、「はい」に自動反映されます</t>
    </r>
    <rPh sb="2" eb="3">
      <t>タダ</t>
    </rPh>
    <rPh sb="13" eb="15">
      <t>ジドウ</t>
    </rPh>
    <rPh sb="15" eb="17">
      <t>ハンエイ</t>
    </rPh>
    <phoneticPr fontId="1"/>
  </si>
  <si>
    <t>計画終了時
経常利益</t>
    <rPh sb="0" eb="2">
      <t>ケイカク</t>
    </rPh>
    <rPh sb="2" eb="4">
      <t>シュウリョウ</t>
    </rPh>
    <rPh sb="4" eb="5">
      <t>ジ</t>
    </rPh>
    <rPh sb="6" eb="8">
      <t>ケイジョウ</t>
    </rPh>
    <rPh sb="8" eb="10">
      <t>リエキ</t>
    </rPh>
    <phoneticPr fontId="1"/>
  </si>
  <si>
    <t>　〈既存事業の売上の考え方〉</t>
    <phoneticPr fontId="1"/>
  </si>
  <si>
    <t>　〈経営革新の売上の考え方〉</t>
    <rPh sb="2" eb="4">
      <t>ケイエイ</t>
    </rPh>
    <rPh sb="4" eb="6">
      <t>カクシン</t>
    </rPh>
    <rPh sb="7" eb="9">
      <t>ウリアゲ</t>
    </rPh>
    <rPh sb="10" eb="11">
      <t>カンガ</t>
    </rPh>
    <rPh sb="12" eb="13">
      <t>カタ</t>
    </rPh>
    <phoneticPr fontId="1"/>
  </si>
  <si>
    <t>１.　「経営革新計画」が承認された場合、記載内容を福岡県のホームページ又は事例集等により公表してよろしいでしょうか。以下の該当する項目のいずれかに「○」を選択してください。</t>
    <rPh sb="4" eb="6">
      <t>ケイエイ</t>
    </rPh>
    <rPh sb="6" eb="8">
      <t>カクシン</t>
    </rPh>
    <rPh sb="8" eb="10">
      <t>ケイカク</t>
    </rPh>
    <rPh sb="12" eb="14">
      <t>ショウニン</t>
    </rPh>
    <rPh sb="17" eb="19">
      <t>バアイ</t>
    </rPh>
    <rPh sb="20" eb="22">
      <t>キサイ</t>
    </rPh>
    <rPh sb="22" eb="24">
      <t>ナイヨウ</t>
    </rPh>
    <rPh sb="25" eb="27">
      <t>フクオカ</t>
    </rPh>
    <rPh sb="27" eb="28">
      <t>ケン</t>
    </rPh>
    <rPh sb="35" eb="36">
      <t>マタ</t>
    </rPh>
    <rPh sb="37" eb="39">
      <t>ジレイ</t>
    </rPh>
    <rPh sb="39" eb="40">
      <t>シュウ</t>
    </rPh>
    <rPh sb="40" eb="41">
      <t>トウ</t>
    </rPh>
    <rPh sb="44" eb="46">
      <t>コウヒョウ</t>
    </rPh>
    <rPh sb="58" eb="60">
      <t>イカ</t>
    </rPh>
    <rPh sb="61" eb="63">
      <t>ガイトウ</t>
    </rPh>
    <rPh sb="65" eb="67">
      <t>コウモク</t>
    </rPh>
    <rPh sb="77" eb="79">
      <t>センタク</t>
    </rPh>
    <phoneticPr fontId="1"/>
  </si>
  <si>
    <t>名</t>
    <rPh sb="0" eb="1">
      <t>ナ</t>
    </rPh>
    <phoneticPr fontId="15"/>
  </si>
  <si>
    <t>姓　</t>
    <rPh sb="0" eb="1">
      <t>セイ</t>
    </rPh>
    <phoneticPr fontId="15"/>
  </si>
  <si>
    <t>姓</t>
    <rPh sb="0" eb="1">
      <t>セイ</t>
    </rPh>
    <phoneticPr fontId="15"/>
  </si>
  <si>
    <t>名</t>
    <rPh sb="0" eb="1">
      <t>メイ</t>
    </rPh>
    <phoneticPr fontId="15"/>
  </si>
  <si>
    <t>【転記用】自動転記されます。</t>
    <rPh sb="1" eb="4">
      <t>テンキヨウ</t>
    </rPh>
    <rPh sb="5" eb="7">
      <t>ジドウ</t>
    </rPh>
    <rPh sb="7" eb="9">
      <t>テンキ</t>
    </rPh>
    <phoneticPr fontId="1"/>
  </si>
  <si>
    <t>　２　個人事業の場合は代表者を記載すること。</t>
    <rPh sb="3" eb="5">
      <t>コジン</t>
    </rPh>
    <rPh sb="5" eb="7">
      <t>ジギョウ</t>
    </rPh>
    <rPh sb="8" eb="10">
      <t>バアイ</t>
    </rPh>
    <rPh sb="11" eb="14">
      <t>ダイヒョウシャ</t>
    </rPh>
    <rPh sb="15" eb="17">
      <t>キサイ</t>
    </rPh>
    <phoneticPr fontId="15"/>
  </si>
  <si>
    <t>（別表６）企業概要　　　　</t>
    <rPh sb="1" eb="3">
      <t>ベッピョウ</t>
    </rPh>
    <rPh sb="5" eb="7">
      <t>キギョウ</t>
    </rPh>
    <rPh sb="7" eb="9">
      <t>ガイヨウ</t>
    </rPh>
    <phoneticPr fontId="1"/>
  </si>
  <si>
    <t>←申請日を赤枠から選択してください。自動反映されます。</t>
    <rPh sb="1" eb="3">
      <t>シンセイ</t>
    </rPh>
    <rPh sb="3" eb="4">
      <t>ビ</t>
    </rPh>
    <rPh sb="5" eb="7">
      <t>アカワク</t>
    </rPh>
    <rPh sb="9" eb="11">
      <t>センタク</t>
    </rPh>
    <phoneticPr fontId="1"/>
  </si>
  <si>
    <t>柳川市(大和町)</t>
    <phoneticPr fontId="1"/>
  </si>
  <si>
    <t>柳川市(柳川市)</t>
    <rPh sb="4" eb="7">
      <t>ヤナガワシ</t>
    </rPh>
    <phoneticPr fontId="1"/>
  </si>
  <si>
    <t>(柳川市)</t>
    <phoneticPr fontId="1"/>
  </si>
  <si>
    <t>←別表６から自動転記されます</t>
    <rPh sb="6" eb="8">
      <t>ジドウ</t>
    </rPh>
    <rPh sb="8" eb="10">
      <t>テンキ</t>
    </rPh>
    <phoneticPr fontId="1"/>
  </si>
  <si>
    <t>←別表６から自動転記されます　（出力後、代表者印を押印してください）</t>
    <rPh sb="6" eb="8">
      <t>ジドウ</t>
    </rPh>
    <rPh sb="8" eb="10">
      <t>テンキ</t>
    </rPh>
    <rPh sb="16" eb="18">
      <t>シュツリョク</t>
    </rPh>
    <rPh sb="18" eb="19">
      <t>ゴ</t>
    </rPh>
    <rPh sb="20" eb="23">
      <t>ダイヒョウシャ</t>
    </rPh>
    <rPh sb="23" eb="24">
      <t>イン</t>
    </rPh>
    <rPh sb="25" eb="27">
      <t>オウイン</t>
    </rPh>
    <phoneticPr fontId="1"/>
  </si>
  <si>
    <t>（別表７）負担金の賦課の基準等</t>
    <rPh sb="1" eb="3">
      <t>ベッピョウ</t>
    </rPh>
    <rPh sb="5" eb="8">
      <t>フタンキン</t>
    </rPh>
    <rPh sb="9" eb="11">
      <t>フカ</t>
    </rPh>
    <rPh sb="12" eb="14">
      <t>キジュン</t>
    </rPh>
    <rPh sb="14" eb="15">
      <t>トウ</t>
    </rPh>
    <phoneticPr fontId="1"/>
  </si>
  <si>
    <t>←申請者名は別表６から自動転記されます</t>
    <rPh sb="1" eb="4">
      <t>シンセイシャ</t>
    </rPh>
    <rPh sb="4" eb="5">
      <t>メイ</t>
    </rPh>
    <rPh sb="6" eb="8">
      <t>ベッピョウ</t>
    </rPh>
    <rPh sb="11" eb="13">
      <t>ジドウ</t>
    </rPh>
    <rPh sb="13" eb="15">
      <t>テンキ</t>
    </rPh>
    <phoneticPr fontId="1"/>
  </si>
  <si>
    <t>←申請者名は別表６から自動転記されます</t>
    <phoneticPr fontId="1"/>
  </si>
  <si>
    <r>
      <t xml:space="preserve">→別表６の直近決算月から自動転記されます（翌月が始期となります）
</t>
    </r>
    <r>
      <rPr>
        <b/>
        <sz val="10"/>
        <rFont val="ＭＳ Ｐ明朝"/>
        <family val="1"/>
        <charset val="128"/>
      </rPr>
      <t>　「研究開発を行う」場合は、事業期間の始期を左の欄に上書き入力してください</t>
    </r>
    <rPh sb="1" eb="3">
      <t>ベッピョウ</t>
    </rPh>
    <rPh sb="5" eb="7">
      <t>チョッキン</t>
    </rPh>
    <rPh sb="7" eb="9">
      <t>ケッサン</t>
    </rPh>
    <rPh sb="9" eb="10">
      <t>ツキ</t>
    </rPh>
    <rPh sb="12" eb="14">
      <t>ジドウ</t>
    </rPh>
    <rPh sb="14" eb="16">
      <t>テンキ</t>
    </rPh>
    <rPh sb="21" eb="23">
      <t>ヨクゲツ</t>
    </rPh>
    <rPh sb="24" eb="26">
      <t>シキ</t>
    </rPh>
    <rPh sb="35" eb="37">
      <t>ケンキュウ</t>
    </rPh>
    <rPh sb="37" eb="39">
      <t>カイハツ</t>
    </rPh>
    <rPh sb="40" eb="41">
      <t>オコナ</t>
    </rPh>
    <rPh sb="43" eb="45">
      <t>バアイ</t>
    </rPh>
    <rPh sb="47" eb="49">
      <t>ジギョウ</t>
    </rPh>
    <rPh sb="49" eb="51">
      <t>キカン</t>
    </rPh>
    <rPh sb="52" eb="54">
      <t>シキ</t>
    </rPh>
    <rPh sb="55" eb="56">
      <t>ヒダリ</t>
    </rPh>
    <rPh sb="57" eb="58">
      <t>ラン</t>
    </rPh>
    <rPh sb="59" eb="61">
      <t>ウワガ</t>
    </rPh>
    <rPh sb="62" eb="64">
      <t>ニュウリョク</t>
    </rPh>
    <phoneticPr fontId="1"/>
  </si>
  <si>
    <t>　商工会</t>
    <rPh sb="1" eb="4">
      <t>ショウコウカイ</t>
    </rPh>
    <phoneticPr fontId="1"/>
  </si>
  <si>
    <t>　商工会議所</t>
    <rPh sb="1" eb="3">
      <t>ショウコウ</t>
    </rPh>
    <rPh sb="3" eb="6">
      <t>カイギショ</t>
    </rPh>
    <phoneticPr fontId="1"/>
  </si>
  <si>
    <t>←</t>
    <phoneticPr fontId="1"/>
  </si>
  <si>
    <t>ﾒﾆｭｰA</t>
    <phoneticPr fontId="1"/>
  </si>
  <si>
    <t>３．今回の計画申請に際して、指導・助言を受けた機関に一つだけ「○」をつけ、名称を記載してください。</t>
    <rPh sb="2" eb="4">
      <t>コンカイ</t>
    </rPh>
    <rPh sb="5" eb="7">
      <t>ケイカク</t>
    </rPh>
    <rPh sb="7" eb="9">
      <t>シンセイ</t>
    </rPh>
    <rPh sb="10" eb="11">
      <t>サイ</t>
    </rPh>
    <rPh sb="14" eb="16">
      <t>シドウ</t>
    </rPh>
    <rPh sb="17" eb="19">
      <t>ジョゲン</t>
    </rPh>
    <rPh sb="20" eb="21">
      <t>ウ</t>
    </rPh>
    <rPh sb="23" eb="25">
      <t>キカン</t>
    </rPh>
    <rPh sb="26" eb="27">
      <t>ヒト</t>
    </rPh>
    <rPh sb="37" eb="39">
      <t>メイショウ</t>
    </rPh>
    <rPh sb="40" eb="42">
      <t>キサイ</t>
    </rPh>
    <phoneticPr fontId="1"/>
  </si>
  <si>
    <t>１．当社の現状と経営課題</t>
    <phoneticPr fontId="1"/>
  </si>
  <si>
    <t>14:㈱商工組合中央金庫
福岡流通センター出張所</t>
    <phoneticPr fontId="1"/>
  </si>
  <si>
    <t>（別表５）経営革新計画等の公表等について</t>
    <rPh sb="1" eb="3">
      <t>ベッピョウ</t>
    </rPh>
    <rPh sb="5" eb="7">
      <t>ケイエイ</t>
    </rPh>
    <rPh sb="7" eb="9">
      <t>カクシン</t>
    </rPh>
    <rPh sb="9" eb="11">
      <t>ケイカク</t>
    </rPh>
    <rPh sb="11" eb="12">
      <t>ナド</t>
    </rPh>
    <rPh sb="13" eb="15">
      <t>コウヒョウ</t>
    </rPh>
    <rPh sb="15" eb="16">
      <t>ナド</t>
    </rPh>
    <phoneticPr fontId="1"/>
  </si>
  <si>
    <t>○自社の現状　（既存事業において、どのような課題が生じているのか等）</t>
    <rPh sb="22" eb="24">
      <t>カダイ</t>
    </rPh>
    <rPh sb="32" eb="33">
      <t>ナド</t>
    </rPh>
    <phoneticPr fontId="1"/>
  </si>
  <si>
    <t>○新たな取組みに関する他社の状況、他社との比較</t>
    <phoneticPr fontId="1"/>
  </si>
  <si>
    <t>２．経営革新の具体的内容</t>
    <phoneticPr fontId="1"/>
  </si>
  <si>
    <t>○自社の特徴（沿革、既存の事業、強み、お客様から支持されている事柄等）</t>
    <rPh sb="1" eb="3">
      <t>ジシャ</t>
    </rPh>
    <rPh sb="4" eb="6">
      <t>トクチョウ</t>
    </rPh>
    <rPh sb="7" eb="9">
      <t>エンカク</t>
    </rPh>
    <rPh sb="10" eb="12">
      <t>キソン</t>
    </rPh>
    <rPh sb="13" eb="15">
      <t>ジギョウ</t>
    </rPh>
    <rPh sb="16" eb="17">
      <t>ツヨ</t>
    </rPh>
    <rPh sb="20" eb="22">
      <t>キャクサマ</t>
    </rPh>
    <rPh sb="24" eb="26">
      <t>シジ</t>
    </rPh>
    <rPh sb="31" eb="33">
      <t>コトガラ</t>
    </rPh>
    <rPh sb="33" eb="34">
      <t>ナド</t>
    </rPh>
    <phoneticPr fontId="1"/>
  </si>
  <si>
    <t>○課題解決のための新たな取組み内容
　　（新たな取組を誰がどのように行うのか、既存事業との相違点、経営戦略における位置付け等を具体的に記載してください。）</t>
    <rPh sb="21" eb="22">
      <t>アラ</t>
    </rPh>
    <rPh sb="24" eb="26">
      <t>トリクミ</t>
    </rPh>
    <rPh sb="27" eb="28">
      <t>ダレ</t>
    </rPh>
    <rPh sb="34" eb="35">
      <t>オコナ</t>
    </rPh>
    <rPh sb="63" eb="66">
      <t>グタイテキ</t>
    </rPh>
    <rPh sb="67" eb="69">
      <t>キサイ</t>
    </rPh>
    <phoneticPr fontId="1"/>
  </si>
  <si>
    <t>給与支給総額
(千円)</t>
    <phoneticPr fontId="11"/>
  </si>
  <si>
    <t>　（１）暴力団排除条項　ウ及びエ関係
　　構成員等である事実を知らずに、構成員等を雇用している場合又は暴力的組織若しくは構成
　員等である事実を知らずに、その者と下請契約若しくは資材、原材料の購入契約等を締結した
　場合であっても、当該事実の判明後速やかに、解雇に係る手続や契約の解除など適切な是正
　措置を行わないときは、当該事実を知りながら行っているものとみなす。
　（２）暴力団排除条項　ク関係
　　「密接な交際」とは、例えば友人又は知人として、会食、遊戯、旅行、スポーツ等を共にするな
　どの交遊をしていることである。　「社会的に非難される関係」とは、例えば構成員等を自らが主
　催するパーティその他の会合に招待するような関係又は構成員等が主催するパーティその他の
　会合に出席するような関係である。</t>
    <phoneticPr fontId="1"/>
  </si>
  <si>
    <t>認定支援機関名</t>
    <rPh sb="0" eb="2">
      <t>ニンテイ</t>
    </rPh>
    <rPh sb="2" eb="4">
      <t>シエン</t>
    </rPh>
    <rPh sb="4" eb="6">
      <t>キカン</t>
    </rPh>
    <rPh sb="6" eb="7">
      <t>メイ</t>
    </rPh>
    <phoneticPr fontId="1"/>
  </si>
  <si>
    <t>担当者氏名</t>
    <rPh sb="0" eb="2">
      <t>タントウ</t>
    </rPh>
    <rPh sb="2" eb="3">
      <t>シャ</t>
    </rPh>
    <rPh sb="3" eb="5">
      <t>シメイ</t>
    </rPh>
    <phoneticPr fontId="1"/>
  </si>
  <si>
    <t>電子メール</t>
    <rPh sb="0" eb="2">
      <t>デンシ</t>
    </rPh>
    <phoneticPr fontId="1"/>
  </si>
  <si>
    <t>　福岡県知事　殿</t>
    <phoneticPr fontId="1"/>
  </si>
  <si>
    <t>　様式第１号</t>
    <phoneticPr fontId="1"/>
  </si>
  <si>
    <t>○経営革新計画策定指導員</t>
    <rPh sb="1" eb="5">
      <t>ケイエイカクシン</t>
    </rPh>
    <rPh sb="5" eb="7">
      <t>ケイカク</t>
    </rPh>
    <rPh sb="7" eb="12">
      <t>サクテイシドウイン</t>
    </rPh>
    <phoneticPr fontId="1"/>
  </si>
  <si>
    <t>○認定支援機関（商工会・商工会議所等）</t>
    <rPh sb="1" eb="3">
      <t>ニンテイ</t>
    </rPh>
    <rPh sb="3" eb="5">
      <t>シエン</t>
    </rPh>
    <rPh sb="5" eb="7">
      <t>キカン</t>
    </rPh>
    <rPh sb="8" eb="11">
      <t>ショウコウカイ</t>
    </rPh>
    <rPh sb="12" eb="17">
      <t>ショウコウカイギショ</t>
    </rPh>
    <rPh sb="17" eb="18">
      <t>ナド</t>
    </rPh>
    <phoneticPr fontId="1"/>
  </si>
  <si>
    <t xml:space="preserve"> ①売上高（別表６と一致）</t>
    <rPh sb="2" eb="4">
      <t>ウリアゲ</t>
    </rPh>
    <rPh sb="4" eb="5">
      <t>タカ</t>
    </rPh>
    <rPh sb="6" eb="8">
      <t>ベッピョウ</t>
    </rPh>
    <rPh sb="10" eb="12">
      <t>イッチ</t>
    </rPh>
    <phoneticPr fontId="1"/>
  </si>
  <si>
    <r>
      <t xml:space="preserve"> ⑬従業員数（役員含む）
</t>
    </r>
    <r>
      <rPr>
        <sz val="7"/>
        <color theme="1"/>
        <rFont val="ＭＳ Ｐ明朝"/>
        <family val="1"/>
        <charset val="128"/>
      </rPr>
      <t xml:space="preserve"> （※要就業時間による調整）</t>
    </r>
    <rPh sb="2" eb="5">
      <t>ジュウギョウイン</t>
    </rPh>
    <rPh sb="5" eb="6">
      <t>スウ</t>
    </rPh>
    <phoneticPr fontId="1"/>
  </si>
  <si>
    <t>事業期間（自動入力）：</t>
    <rPh sb="0" eb="2">
      <t>ジギョウ</t>
    </rPh>
    <rPh sb="2" eb="4">
      <t>キカン</t>
    </rPh>
    <rPh sb="5" eb="7">
      <t>ジドウ</t>
    </rPh>
    <rPh sb="7" eb="9">
      <t>ニュウリョク</t>
    </rPh>
    <phoneticPr fontId="1"/>
  </si>
  <si>
    <t>～</t>
    <phoneticPr fontId="1"/>
  </si>
  <si>
    <t>計画期間（自動入力）：</t>
    <rPh sb="0" eb="2">
      <t>ケイカク</t>
    </rPh>
    <rPh sb="2" eb="4">
      <t>キカン</t>
    </rPh>
    <rPh sb="5" eb="7">
      <t>ジドウ</t>
    </rPh>
    <rPh sb="7" eb="9">
      <t>ニュウリョク</t>
    </rPh>
    <phoneticPr fontId="1"/>
  </si>
  <si>
    <t>-</t>
    <phoneticPr fontId="1"/>
  </si>
  <si>
    <t>1-1</t>
    <phoneticPr fontId="1"/>
  </si>
  <si>
    <t>1-2</t>
    <phoneticPr fontId="1"/>
  </si>
  <si>
    <t>1-3</t>
    <phoneticPr fontId="1"/>
  </si>
  <si>
    <t>1-4</t>
    <phoneticPr fontId="1"/>
  </si>
  <si>
    <t>～</t>
    <phoneticPr fontId="1"/>
  </si>
  <si>
    <t>～</t>
    <phoneticPr fontId="1"/>
  </si>
  <si>
    <t>売上割合合計</t>
    <rPh sb="0" eb="2">
      <t>ウリアゲ</t>
    </rPh>
    <rPh sb="2" eb="4">
      <t>ワリアイ</t>
    </rPh>
    <rPh sb="4" eb="6">
      <t>ゴウケイ</t>
    </rPh>
    <phoneticPr fontId="1"/>
  </si>
  <si>
    <t>％</t>
    <phoneticPr fontId="1"/>
  </si>
  <si>
    <t>　■&lt;1年目&gt;「⑩運転資金」と「⑮資金調達額（運転資金）」が一致しているか。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</si>
  <si>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■&lt;1年目&gt;「⑨設備投資額」と「⑮資金調達額（設備投資）」が一致しているか。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</si>
  <si>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■&lt;2年目&gt;「⑨設備投資額」と「⑮資金調達額（設備投資）」が一致しているか。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</si>
  <si>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■&lt;2年目&gt;「⑩運転資金」と「⑮資金調達額（運転資金）」が一致しているか。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</si>
  <si>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■&lt;3年目&gt;「⑨設備投資額」と「⑮資金調達額（設備投資）」が一致しているか。</t>
    <rPh sb="4" eb="6">
      <t>ネンメ</t>
    </rPh>
    <rPh sb="9" eb="14">
      <t>セツビトウシガク</t>
    </rPh>
    <rPh sb="18" eb="23">
      <t>シキンチョウタツガク</t>
    </rPh>
    <rPh sb="24" eb="28">
      <t>セツビトウシ</t>
    </rPh>
    <rPh sb="31" eb="33">
      <t>イッチ</t>
    </rPh>
    <phoneticPr fontId="1"/>
  </si>
  <si>
    <t>　■&lt;3年目&gt;「⑩運転資金」と「⑮資金調達額（運転資金）」が一致しているか。</t>
    <rPh sb="4" eb="6">
      <t>ネンメ</t>
    </rPh>
    <rPh sb="9" eb="13">
      <t>ウンテンシキン</t>
    </rPh>
    <rPh sb="17" eb="22">
      <t>シキンチョウタツガク</t>
    </rPh>
    <rPh sb="23" eb="27">
      <t>ウンテンシキン</t>
    </rPh>
    <rPh sb="30" eb="32">
      <t>イッチ</t>
    </rPh>
    <phoneticPr fontId="1"/>
  </si>
  <si>
    <t>　■&lt;4年目&gt;「⑨設備投資額」と「⑮資金調達額（設備投資）」が一致しているか。
　　※計画期間が4，5年の場合のみ</t>
    <rPh sb="4" eb="6">
      <t>ネンメ</t>
    </rPh>
    <rPh sb="9" eb="14">
      <t>セツビトウシガク</t>
    </rPh>
    <rPh sb="18" eb="23">
      <t>シキンチョウタツガク</t>
    </rPh>
    <rPh sb="24" eb="28">
      <t>セツビトウシ</t>
    </rPh>
    <rPh sb="31" eb="33">
      <t>イッチ</t>
    </rPh>
    <rPh sb="43" eb="47">
      <t>ケイカクキカン</t>
    </rPh>
    <rPh sb="51" eb="52">
      <t>ネン</t>
    </rPh>
    <rPh sb="53" eb="55">
      <t>バアイ</t>
    </rPh>
    <phoneticPr fontId="1"/>
  </si>
  <si>
    <t>　■&lt;4年目&gt;「⑩運転資金」と「⑮資金調達額（運転資金）」が一致しているか。
　　※計画期間が4，5年の場合のみ</t>
    <rPh sb="4" eb="6">
      <t>ネンメ</t>
    </rPh>
    <rPh sb="9" eb="13">
      <t>ウンテンシキン</t>
    </rPh>
    <rPh sb="17" eb="22">
      <t>シキンチョウタツガク</t>
    </rPh>
    <rPh sb="23" eb="27">
      <t>ウンテンシキン</t>
    </rPh>
    <rPh sb="30" eb="32">
      <t>イッチ</t>
    </rPh>
    <phoneticPr fontId="1"/>
  </si>
  <si>
    <t>　■&lt;5年目&gt;「⑨設備投資額」と「⑮資金調達額（設備投資）」が一致しているか。
　　※計画期間が5年の場合のみ</t>
    <rPh sb="4" eb="6">
      <t>ネンメ</t>
    </rPh>
    <rPh sb="9" eb="14">
      <t>セツビトウシガク</t>
    </rPh>
    <rPh sb="18" eb="23">
      <t>シキンチョウタツガク</t>
    </rPh>
    <rPh sb="24" eb="28">
      <t>セツビトウシ</t>
    </rPh>
    <rPh sb="31" eb="33">
      <t>イッチ</t>
    </rPh>
    <phoneticPr fontId="1"/>
  </si>
  <si>
    <t>　■&lt;5年目&gt;「⑩運転資金」と「⑮資金調達額（運転資金）」が一致しているか。
　　※計画期間が5年の場合のみ</t>
    <rPh sb="4" eb="6">
      <t>ネンメ</t>
    </rPh>
    <rPh sb="9" eb="13">
      <t>ウンテンシキン</t>
    </rPh>
    <rPh sb="17" eb="22">
      <t>シキンチョウタツガク</t>
    </rPh>
    <rPh sb="23" eb="27">
      <t>ウンテンシキン</t>
    </rPh>
    <rPh sb="30" eb="32">
      <t>イッチ</t>
    </rPh>
    <phoneticPr fontId="1"/>
  </si>
  <si>
    <t>　■直近期末の「⑬従業員数」は別表６「直近期の従業員数
　　（常勤役員+非常勤役員+従業員）」以下となっていますか。</t>
    <rPh sb="2" eb="5">
      <t>チョッキンキ</t>
    </rPh>
    <rPh sb="5" eb="6">
      <t>マツ</t>
    </rPh>
    <rPh sb="9" eb="12">
      <t>ジュウギョウイン</t>
    </rPh>
    <rPh sb="12" eb="13">
      <t>スウ</t>
    </rPh>
    <rPh sb="15" eb="17">
      <t>ベッピョウ</t>
    </rPh>
    <rPh sb="31" eb="33">
      <t>ジョウキン</t>
    </rPh>
    <rPh sb="33" eb="35">
      <t>ヤクイン</t>
    </rPh>
    <rPh sb="36" eb="39">
      <t>ヒジョウキン</t>
    </rPh>
    <rPh sb="39" eb="41">
      <t>ヤクイン</t>
    </rPh>
    <rPh sb="42" eb="45">
      <t>ジュウギョウイン</t>
    </rPh>
    <rPh sb="47" eb="49">
      <t>イカ</t>
    </rPh>
    <phoneticPr fontId="1"/>
  </si>
  <si>
    <t>　４　性別については、男性の場合はＭ、女性の場合はＦと記載すること（全角で記載）。</t>
    <rPh sb="34" eb="36">
      <t>ゼンカク</t>
    </rPh>
    <rPh sb="37" eb="39">
      <t>キサイ</t>
    </rPh>
    <phoneticPr fontId="15"/>
  </si>
  <si>
    <t>　３　元号について、明治はＭ、大正はＴ、昭和はＳ、平成はＨと記載すること。</t>
    <rPh sb="30" eb="31">
      <t>キ</t>
    </rPh>
    <rPh sb="31" eb="32">
      <t>ミツル</t>
    </rPh>
    <phoneticPr fontId="15"/>
  </si>
  <si>
    <t>はじめに（経営革新計画作成にあたっての留意事項）</t>
    <rPh sb="19" eb="21">
      <t>リュウイ</t>
    </rPh>
    <phoneticPr fontId="1"/>
  </si>
  <si>
    <r>
      <t>作成にあたっては、「</t>
    </r>
    <r>
      <rPr>
        <u/>
        <sz val="11"/>
        <color theme="1"/>
        <rFont val="ＭＳ Ｐゴシック"/>
        <family val="3"/>
        <charset val="128"/>
        <scheme val="minor"/>
      </rPr>
      <t>経営革新申請の手引き</t>
    </r>
    <r>
      <rPr>
        <sz val="11"/>
        <color theme="1"/>
        <rFont val="ＭＳ Ｐゴシック"/>
        <family val="2"/>
        <charset val="128"/>
        <scheme val="minor"/>
      </rPr>
      <t>」をお手元にご準備のうえ、同手引きの「Ⅲ 記入要領」に従って作成してください。
「</t>
    </r>
    <r>
      <rPr>
        <u/>
        <sz val="11"/>
        <color theme="1"/>
        <rFont val="ＭＳ Ｐゴシック"/>
        <family val="3"/>
        <charset val="128"/>
        <scheme val="minor"/>
      </rPr>
      <t>経営革新申請の手引き</t>
    </r>
    <r>
      <rPr>
        <sz val="11"/>
        <color theme="1"/>
        <rFont val="ＭＳ Ｐゴシック"/>
        <family val="2"/>
        <charset val="128"/>
        <scheme val="minor"/>
      </rPr>
      <t>」は、福岡県ホームページに掲載していますので、以下からダウンロードしてください。
https://www.pref.fukuoka.lg.jp/contents/keiei-kakushin-syounin.html</t>
    </r>
    <rPh sb="0" eb="2">
      <t>サクセイ</t>
    </rPh>
    <rPh sb="10" eb="14">
      <t>ケイエイカクシン</t>
    </rPh>
    <rPh sb="14" eb="16">
      <t>シンセイ</t>
    </rPh>
    <rPh sb="17" eb="19">
      <t>テビ</t>
    </rPh>
    <rPh sb="23" eb="25">
      <t>テモト</t>
    </rPh>
    <rPh sb="27" eb="29">
      <t>ジュンビ</t>
    </rPh>
    <rPh sb="33" eb="34">
      <t>ドウ</t>
    </rPh>
    <rPh sb="34" eb="36">
      <t>テビ</t>
    </rPh>
    <rPh sb="41" eb="45">
      <t>キニュウヨウリョウ</t>
    </rPh>
    <rPh sb="47" eb="48">
      <t>シタガ</t>
    </rPh>
    <rPh sb="50" eb="52">
      <t>サクセイ</t>
    </rPh>
    <rPh sb="75" eb="78">
      <t>フクオカケン</t>
    </rPh>
    <rPh sb="85" eb="87">
      <t>ケイサイ</t>
    </rPh>
    <rPh sb="95" eb="97">
      <t>イカ</t>
    </rPh>
    <phoneticPr fontId="1"/>
  </si>
  <si>
    <t>付加価値</t>
    <rPh sb="0" eb="4">
      <t>フカカチ</t>
    </rPh>
    <phoneticPr fontId="1"/>
  </si>
  <si>
    <t>一人当たりの付加価値</t>
    <rPh sb="0" eb="3">
      <t>ヒトリア</t>
    </rPh>
    <rPh sb="6" eb="10">
      <t>フカカチ</t>
    </rPh>
    <phoneticPr fontId="1"/>
  </si>
  <si>
    <t>給与支給総額</t>
    <rPh sb="0" eb="4">
      <t>キュウヨシキュウ</t>
    </rPh>
    <rPh sb="4" eb="6">
      <t>ソウガク</t>
    </rPh>
    <phoneticPr fontId="1"/>
  </si>
  <si>
    <t>計画年数</t>
    <rPh sb="0" eb="2">
      <t>ケイカク</t>
    </rPh>
    <rPh sb="2" eb="4">
      <t>ネンスウ</t>
    </rPh>
    <phoneticPr fontId="1"/>
  </si>
  <si>
    <t>計画の対象となる類型全てに○印をつける（※複数選択可）</t>
    <rPh sb="0" eb="2">
      <t>ケイカク</t>
    </rPh>
    <rPh sb="3" eb="5">
      <t>タイショウ</t>
    </rPh>
    <rPh sb="8" eb="10">
      <t>ルイケイ</t>
    </rPh>
    <rPh sb="10" eb="11">
      <t>スベ</t>
    </rPh>
    <rPh sb="14" eb="15">
      <t>シルシ</t>
    </rPh>
    <rPh sb="21" eb="23">
      <t>フクスウ</t>
    </rPh>
    <rPh sb="23" eb="25">
      <t>センタク</t>
    </rPh>
    <rPh sb="25" eb="26">
      <t>カ</t>
    </rPh>
    <phoneticPr fontId="1"/>
  </si>
  <si>
    <t>回</t>
    <rPh sb="0" eb="1">
      <t>カイ</t>
    </rPh>
    <phoneticPr fontId="1"/>
  </si>
  <si>
    <t>】</t>
    <phoneticPr fontId="1"/>
  </si>
  <si>
    <t>【承認番号（直近）：</t>
    <rPh sb="1" eb="3">
      <t>ショウニン</t>
    </rPh>
    <rPh sb="3" eb="5">
      <t>バンゴウ</t>
    </rPh>
    <rPh sb="6" eb="8">
      <t>チョッキン</t>
    </rPh>
    <phoneticPr fontId="1"/>
  </si>
  <si>
    <t>経営革新計画形式審査チェックリスト</t>
  </si>
  <si>
    <t>ﾁｪｯｸ</t>
  </si>
  <si>
    <t>様式第１号　経営革新計画に係る承認申請書</t>
  </si>
  <si>
    <t>□</t>
  </si>
  <si>
    <t>別表１　経営革新計画</t>
  </si>
  <si>
    <t>・「給与支給総額」は、以下の目標を達成しているか</t>
  </si>
  <si>
    <t>別表２　実施計画及び実績</t>
  </si>
  <si>
    <t>別表３　経営計画及び資金計画</t>
  </si>
  <si>
    <t>・「直近期末」、「１年前」、「２年前」の各数値は決算書（確定申告）と一致しているか</t>
  </si>
  <si>
    <t>・「⑦給与支給総額」は、役員及び従業員に支払う給料、賃金、賞与のほか、給与手当（残業手当休日出勤手当、扶養手当、住宅手当等）とされる各種手当の合計額と一致しているか</t>
  </si>
  <si>
    <t>・【個人事業主】「⑧人件費」に、「専従者給与」は加算されているか</t>
  </si>
  <si>
    <t>・１年後以降の「⑨設備投資額」及び「⑩運転資金」は、別表４の「計画○年目」の金額と一致しているか</t>
  </si>
  <si>
    <t>・「⑪減価償却費」は、リース料を加算しているか</t>
  </si>
  <si>
    <t>別表４　設備投資計画及び運転資金計画</t>
  </si>
  <si>
    <t>・「機械装置名称」及び「資金使途」は、具体的に記載されているか</t>
  </si>
  <si>
    <t>様式第７号　誓約書</t>
  </si>
  <si>
    <t>様式第８号　申請企業役員一覧</t>
  </si>
  <si>
    <t>・【法人の場合】履歴事項全部証明書と一致しているか（監査役を含む）</t>
  </si>
  <si>
    <t>・氏名はｶﾀｶﾅ半角、漢字全角で記載してあるか（履歴事項全部証明書と一致させる）</t>
  </si>
  <si>
    <t>その他必要書類</t>
  </si>
  <si>
    <r>
      <t>・「付加価値額」</t>
    </r>
    <r>
      <rPr>
        <u val="double"/>
        <sz val="9"/>
        <color theme="1"/>
        <rFont val="ＭＳ ゴシック"/>
        <family val="3"/>
        <charset val="128"/>
      </rPr>
      <t>又は</t>
    </r>
    <r>
      <rPr>
        <sz val="9"/>
        <color theme="1"/>
        <rFont val="ＭＳ ゴシック"/>
        <family val="3"/>
        <charset val="128"/>
      </rPr>
      <t>「１人あたりの付加価値額」は、以下の目標を達成しているか</t>
    </r>
  </si>
  <si>
    <t>・「認定支援機関」の項目すべてに記入があるか</t>
    <rPh sb="2" eb="8">
      <t>ニンテイシエンキカン</t>
    </rPh>
    <rPh sb="10" eb="12">
      <t>コウモク</t>
    </rPh>
    <rPh sb="16" eb="18">
      <t>キニュウ</t>
    </rPh>
    <phoneticPr fontId="1"/>
  </si>
  <si>
    <t>・「策定指導員」の項目すべてに記入があるか</t>
    <rPh sb="2" eb="7">
      <t>サクテイシドウイン</t>
    </rPh>
    <rPh sb="9" eb="11">
      <t>コウモク</t>
    </rPh>
    <rPh sb="15" eb="17">
      <t>キニュウ</t>
    </rPh>
    <phoneticPr fontId="1"/>
  </si>
  <si>
    <t>計画期間</t>
    <rPh sb="0" eb="4">
      <t>ケイカクキカン</t>
    </rPh>
    <phoneticPr fontId="1"/>
  </si>
  <si>
    <t>付加価値額</t>
    <rPh sb="0" eb="5">
      <t>フカカチガク</t>
    </rPh>
    <phoneticPr fontId="1"/>
  </si>
  <si>
    <t>1人当たり付加価値額</t>
    <rPh sb="0" eb="3">
      <t>ヒトリア</t>
    </rPh>
    <rPh sb="5" eb="10">
      <t>フカカチガク</t>
    </rPh>
    <phoneticPr fontId="1"/>
  </si>
  <si>
    <t>給与支給総額</t>
    <rPh sb="0" eb="6">
      <t>キュウヨシキュウソウガク</t>
    </rPh>
    <phoneticPr fontId="1"/>
  </si>
  <si>
    <t>・「１年後」以降の「①売上高」は、別表６の「売上高の算定」と一致しているか</t>
    <phoneticPr fontId="1"/>
  </si>
  <si>
    <t>・【個人事業主】「④販売費及び一般管理費」は、確定申告の経費計から利子割引料を控除（営業外費用に計上）し、専従者給与を加算した上で算出しているか</t>
    <phoneticPr fontId="1"/>
  </si>
  <si>
    <t>別表５　経営革新計画等の公表等について</t>
    <phoneticPr fontId="1"/>
  </si>
  <si>
    <t>・「１.公表の可否」に記入漏れは無いか</t>
    <rPh sb="4" eb="6">
      <t>コウヒョウ</t>
    </rPh>
    <rPh sb="7" eb="9">
      <t>カヒ</t>
    </rPh>
    <rPh sb="11" eb="13">
      <t>キニュウ</t>
    </rPh>
    <phoneticPr fontId="1"/>
  </si>
  <si>
    <t>支援機関名</t>
    <rPh sb="0" eb="2">
      <t>シエン</t>
    </rPh>
    <rPh sb="2" eb="5">
      <t>キカンメイ</t>
    </rPh>
    <phoneticPr fontId="1"/>
  </si>
  <si>
    <t>・「３.支援機関」に「○」が記入されているか</t>
    <rPh sb="4" eb="6">
      <t>シエン</t>
    </rPh>
    <rPh sb="6" eb="8">
      <t>キカン</t>
    </rPh>
    <rPh sb="14" eb="16">
      <t>キニュウ</t>
    </rPh>
    <phoneticPr fontId="1"/>
  </si>
  <si>
    <t>・「３.支援機関」に「支援機関の名称」が記載されているか。</t>
    <rPh sb="4" eb="6">
      <t>シエン</t>
    </rPh>
    <rPh sb="6" eb="8">
      <t>キカン</t>
    </rPh>
    <rPh sb="11" eb="13">
      <t>シエン</t>
    </rPh>
    <rPh sb="13" eb="15">
      <t>キカン</t>
    </rPh>
    <rPh sb="16" eb="18">
      <t>メイショウ</t>
    </rPh>
    <rPh sb="20" eb="22">
      <t>キサイ</t>
    </rPh>
    <phoneticPr fontId="1"/>
  </si>
  <si>
    <t>別表６　企業概要</t>
    <phoneticPr fontId="1"/>
  </si>
  <si>
    <t>・「⑬従業員数」は、別表６の「直近期の従業員数」の内数となっているか</t>
    <phoneticPr fontId="1"/>
  </si>
  <si>
    <t>1年後</t>
    <rPh sb="1" eb="3">
      <t>ネンゴ</t>
    </rPh>
    <phoneticPr fontId="1"/>
  </si>
  <si>
    <t>2年後</t>
    <rPh sb="1" eb="3">
      <t>ネンゴ</t>
    </rPh>
    <phoneticPr fontId="1"/>
  </si>
  <si>
    <t>3年後</t>
    <rPh sb="1" eb="3">
      <t>ネンゴ</t>
    </rPh>
    <phoneticPr fontId="1"/>
  </si>
  <si>
    <t>4年後</t>
    <rPh sb="1" eb="3">
      <t>ネンゴ</t>
    </rPh>
    <phoneticPr fontId="1"/>
  </si>
  <si>
    <t>5年後</t>
    <rPh sb="1" eb="3">
      <t>ネンゴ</t>
    </rPh>
    <phoneticPr fontId="1"/>
  </si>
  <si>
    <t>【合計】（※四捨五入して、千円単位に再計算後）　　※別表３「①売上高」と一致させてください</t>
    <rPh sb="1" eb="3">
      <t>ゴウケイ</t>
    </rPh>
    <rPh sb="6" eb="10">
      <t>シシャゴニュウ</t>
    </rPh>
    <rPh sb="13" eb="14">
      <t>セン</t>
    </rPh>
    <rPh sb="14" eb="15">
      <t>エン</t>
    </rPh>
    <rPh sb="15" eb="17">
      <t>タンイ</t>
    </rPh>
    <rPh sb="18" eb="21">
      <t>サイケイサン</t>
    </rPh>
    <rPh sb="21" eb="22">
      <t>ゴ</t>
    </rPh>
    <rPh sb="26" eb="28">
      <t>ベッピョウ</t>
    </rPh>
    <rPh sb="31" eb="34">
      <t>ウリアゲダカ</t>
    </rPh>
    <rPh sb="36" eb="38">
      <t>イッチ</t>
    </rPh>
    <phoneticPr fontId="1"/>
  </si>
  <si>
    <t>審査担当者</t>
    <rPh sb="0" eb="5">
      <t>シンサタントウシャ</t>
    </rPh>
    <phoneticPr fontId="1"/>
  </si>
  <si>
    <t>審査日</t>
    <rPh sb="0" eb="3">
      <t>シンサビ</t>
    </rPh>
    <phoneticPr fontId="1"/>
  </si>
  <si>
    <t>論理
チェック</t>
    <rPh sb="0" eb="2">
      <t>ロンリ</t>
    </rPh>
    <phoneticPr fontId="1"/>
  </si>
  <si>
    <t>・　「課題解決のための新たな取組み内容」は、新たな取組の具体的内容、既存事業との相違点が明確に記載されているか。</t>
    <rPh sb="3" eb="5">
      <t>カダイ</t>
    </rPh>
    <rPh sb="5" eb="7">
      <t>カイケツ</t>
    </rPh>
    <rPh sb="11" eb="12">
      <t>アラ</t>
    </rPh>
    <rPh sb="14" eb="16">
      <t>トリクミ</t>
    </rPh>
    <rPh sb="17" eb="19">
      <t>ナイヨウ</t>
    </rPh>
    <rPh sb="22" eb="23">
      <t>アラ</t>
    </rPh>
    <rPh sb="25" eb="27">
      <t>トリクミ</t>
    </rPh>
    <rPh sb="28" eb="31">
      <t>グタイテキ</t>
    </rPh>
    <rPh sb="31" eb="33">
      <t>ナイヨウ</t>
    </rPh>
    <rPh sb="34" eb="38">
      <t>キゾンジギョウ</t>
    </rPh>
    <rPh sb="40" eb="43">
      <t>ソウイテン</t>
    </rPh>
    <rPh sb="44" eb="46">
      <t>メイカク</t>
    </rPh>
    <rPh sb="47" eb="49">
      <t>キサイ</t>
    </rPh>
    <phoneticPr fontId="1"/>
  </si>
  <si>
    <t>経営革新計画</t>
    <phoneticPr fontId="1"/>
  </si>
  <si>
    <t>・　計画最終年の「⑥経常利益」は、「正（０より大きい）」の値となっているか。　</t>
    <rPh sb="10" eb="14">
      <t>ケイツネリエキ</t>
    </rPh>
    <rPh sb="18" eb="19">
      <t>セイ</t>
    </rPh>
    <rPh sb="23" eb="24">
      <t>オオ</t>
    </rPh>
    <rPh sb="29" eb="30">
      <t>アタイ</t>
    </rPh>
    <phoneticPr fontId="1"/>
  </si>
  <si>
    <t>２．計画が承認された場合に、当該承認を受けた計画の内容について、下記関係機関に送付を希望する場合、「○」を選択してください　（日本政策金融公庫・商工組合中央金庫に送付を希望する場合、支店も選択ください。）。</t>
    <rPh sb="2" eb="4">
      <t>ケイカク</t>
    </rPh>
    <rPh sb="5" eb="7">
      <t>ショウニン</t>
    </rPh>
    <rPh sb="10" eb="12">
      <t>バアイ</t>
    </rPh>
    <rPh sb="14" eb="16">
      <t>トウガイ</t>
    </rPh>
    <rPh sb="16" eb="18">
      <t>ショウニン</t>
    </rPh>
    <rPh sb="19" eb="20">
      <t>ウ</t>
    </rPh>
    <rPh sb="22" eb="24">
      <t>ケイカク</t>
    </rPh>
    <rPh sb="25" eb="27">
      <t>ナイヨウ</t>
    </rPh>
    <rPh sb="32" eb="34">
      <t>カキ</t>
    </rPh>
    <rPh sb="34" eb="36">
      <t>カンケイ</t>
    </rPh>
    <rPh sb="36" eb="38">
      <t>キカン</t>
    </rPh>
    <rPh sb="39" eb="41">
      <t>ソウフ</t>
    </rPh>
    <rPh sb="42" eb="44">
      <t>キボウ</t>
    </rPh>
    <rPh sb="46" eb="48">
      <t>バアイ</t>
    </rPh>
    <rPh sb="53" eb="55">
      <t>センタク</t>
    </rPh>
    <phoneticPr fontId="1"/>
  </si>
  <si>
    <t>・「住所」は以下と同じか。
　　★法人　：　履歴事項全部証明書の本店の所在地
　　★個人事業主　：　確定申告書の事業所所在地又は住所</t>
    <phoneticPr fontId="1"/>
  </si>
  <si>
    <t>・「代表者の職」は、以下のとおりであるか。
　　★株式会社　：　代表取締役
　　★個人事業主　：　代表</t>
    <rPh sb="10" eb="12">
      <t>イカ</t>
    </rPh>
    <rPh sb="25" eb="29">
      <t>カブシキカイシャ</t>
    </rPh>
    <rPh sb="32" eb="34">
      <t>ダイヒョウ</t>
    </rPh>
    <rPh sb="34" eb="37">
      <t>トリシマリヤク</t>
    </rPh>
    <rPh sb="41" eb="46">
      <t>コジンジギョウヌシ</t>
    </rPh>
    <rPh sb="49" eb="51">
      <t>ダイヒョウ</t>
    </rPh>
    <phoneticPr fontId="1"/>
  </si>
  <si>
    <t>・【法人の場合】法人番号は記載されているか。</t>
    <rPh sb="2" eb="4">
      <t>ホウジン</t>
    </rPh>
    <rPh sb="5" eb="7">
      <t>バアイ</t>
    </rPh>
    <rPh sb="8" eb="12">
      <t>ホウジンバンゴウ</t>
    </rPh>
    <rPh sb="13" eb="15">
      <t>キサイ</t>
    </rPh>
    <phoneticPr fontId="1"/>
  </si>
  <si>
    <t>・【法人の場合】設立年月は履歴事項全部証明書と一致しているか。</t>
    <rPh sb="2" eb="4">
      <t>ホウジン</t>
    </rPh>
    <rPh sb="5" eb="7">
      <t>バアイ</t>
    </rPh>
    <rPh sb="8" eb="10">
      <t>セツリツ</t>
    </rPh>
    <rPh sb="10" eb="12">
      <t>ネンゲツ</t>
    </rPh>
    <rPh sb="13" eb="22">
      <t>リレキジコウゼンブショウメイショ</t>
    </rPh>
    <rPh sb="23" eb="25">
      <t>イッチ</t>
    </rPh>
    <phoneticPr fontId="1"/>
  </si>
  <si>
    <t>・「法人名・屋号」は履歴事項全部証明書や確定申告書と一致しているか。</t>
    <rPh sb="2" eb="4">
      <t>ホウジン</t>
    </rPh>
    <rPh sb="6" eb="8">
      <t>ヤゴウ</t>
    </rPh>
    <rPh sb="10" eb="12">
      <t>リレキ</t>
    </rPh>
    <phoneticPr fontId="1"/>
  </si>
  <si>
    <t>・【法人の場合】資本金は履歴事項全部証明書と一致しているか。</t>
    <rPh sb="2" eb="4">
      <t>ホウジン</t>
    </rPh>
    <rPh sb="5" eb="7">
      <t>バアイ</t>
    </rPh>
    <rPh sb="8" eb="11">
      <t>シホンキン</t>
    </rPh>
    <rPh sb="12" eb="21">
      <t>リレキジコウゼンブショウメイショ</t>
    </rPh>
    <rPh sb="22" eb="24">
      <t>イッチ</t>
    </rPh>
    <phoneticPr fontId="1"/>
  </si>
  <si>
    <t>・「代表者氏名」は、歴事項全部証明書や確定申告書と一致しているか。</t>
    <rPh sb="2" eb="5">
      <t>ダイヒョウシャ</t>
    </rPh>
    <phoneticPr fontId="1"/>
  </si>
  <si>
    <t>・直近決算期は、決算書（確定申告書）と一致しているか（個人事業主の場合は12月）。</t>
    <rPh sb="27" eb="32">
      <t>コジンジギョウヌシ</t>
    </rPh>
    <rPh sb="33" eb="35">
      <t>バアイ</t>
    </rPh>
    <rPh sb="38" eb="39">
      <t>ガツ</t>
    </rPh>
    <phoneticPr fontId="1"/>
  </si>
  <si>
    <t>・業種は履歴事項全部証明書の「目的」や、確定申告書の「職業欄」と合致しているか。</t>
    <phoneticPr fontId="1"/>
  </si>
  <si>
    <t>・「売上高の算定」について、＜既存事業＞の売上高の増減等の見込みについて、具体的な算定方法や考え方が記載されているか</t>
    <phoneticPr fontId="1"/>
  </si>
  <si>
    <t>・「売上高の算定」について、＜経営革新事業＞の売上高の算定方法や考え方が、具体的に記載されているか（表と説明文が一致しているか）。</t>
    <phoneticPr fontId="1"/>
  </si>
  <si>
    <t>・電話番号、メールアドレスは記載されているか。</t>
    <rPh sb="1" eb="3">
      <t>デンワ</t>
    </rPh>
    <rPh sb="3" eb="5">
      <t>バンゴウ</t>
    </rPh>
    <rPh sb="14" eb="16">
      <t>キサイ</t>
    </rPh>
    <phoneticPr fontId="1"/>
  </si>
  <si>
    <t>・過去の承認実績は記載されているか（１回以上の場合は、直近の承認番号が記入されているか）。</t>
    <rPh sb="1" eb="3">
      <t>カコ</t>
    </rPh>
    <rPh sb="4" eb="6">
      <t>ショウニン</t>
    </rPh>
    <rPh sb="6" eb="8">
      <t>ジッセキ</t>
    </rPh>
    <rPh sb="9" eb="11">
      <t>キサイ</t>
    </rPh>
    <rPh sb="19" eb="20">
      <t>カイ</t>
    </rPh>
    <rPh sb="20" eb="22">
      <t>イジョウ</t>
    </rPh>
    <rPh sb="23" eb="25">
      <t>バアイ</t>
    </rPh>
    <rPh sb="27" eb="29">
      <t>チョッキン</t>
    </rPh>
    <rPh sb="30" eb="32">
      <t>ショウニン</t>
    </rPh>
    <rPh sb="32" eb="34">
      <t>バンゴウ</t>
    </rPh>
    <rPh sb="35" eb="37">
      <t>キニュウ</t>
    </rPh>
    <phoneticPr fontId="1"/>
  </si>
  <si>
    <t>・「住所」の「市町村」は住所と同じ自治体がリストから選択されているか。</t>
    <rPh sb="7" eb="10">
      <t>シチョウソン</t>
    </rPh>
    <rPh sb="12" eb="14">
      <t>ジュウショ</t>
    </rPh>
    <rPh sb="15" eb="16">
      <t>オナ</t>
    </rPh>
    <rPh sb="17" eb="20">
      <t>ジチタイ</t>
    </rPh>
    <rPh sb="26" eb="28">
      <t>センタク</t>
    </rPh>
    <phoneticPr fontId="1"/>
  </si>
  <si>
    <t>・代表者印が押印してあるか</t>
    <phoneticPr fontId="1"/>
  </si>
  <si>
    <t>・【法人の場合】監査役がいる場合は、記載されているか。</t>
    <rPh sb="14" eb="16">
      <t>バアイ</t>
    </rPh>
    <rPh sb="18" eb="20">
      <t>キサイ</t>
    </rPh>
    <phoneticPr fontId="1"/>
  </si>
  <si>
    <t>・決算書（個人事業主の場合は確定申告書）は、直近３期分あるか</t>
    <rPh sb="5" eb="7">
      <t>コジン</t>
    </rPh>
    <rPh sb="7" eb="10">
      <t>ジギョウヌシ</t>
    </rPh>
    <rPh sb="11" eb="13">
      <t>バアイ</t>
    </rPh>
    <rPh sb="14" eb="19">
      <t>カクテイシンコクショ</t>
    </rPh>
    <phoneticPr fontId="1"/>
  </si>
  <si>
    <t>・【法人の場合】履歴事項全部証明書はあるか</t>
    <phoneticPr fontId="1"/>
  </si>
  <si>
    <t>ﾁｪｯｸ2</t>
  </si>
  <si>
    <t>入力欄が赤色で着色された際は、記載内容に誤りや矛盾があるか、承認基準を満たしていないことを示しています。
入力欄に表示されている入力メッセージや記入内容を再度ご確認ください。</t>
    <rPh sb="0" eb="3">
      <t>ニュウリョクラン</t>
    </rPh>
    <rPh sb="4" eb="6">
      <t>アカイロ</t>
    </rPh>
    <rPh sb="7" eb="9">
      <t>チャクショク</t>
    </rPh>
    <rPh sb="12" eb="13">
      <t>サイ</t>
    </rPh>
    <rPh sb="15" eb="17">
      <t>キサイ</t>
    </rPh>
    <rPh sb="17" eb="19">
      <t>ナイヨウ</t>
    </rPh>
    <rPh sb="20" eb="21">
      <t>アヤマ</t>
    </rPh>
    <rPh sb="23" eb="25">
      <t>ムジュン</t>
    </rPh>
    <rPh sb="30" eb="32">
      <t>ショウニン</t>
    </rPh>
    <rPh sb="32" eb="34">
      <t>キジュン</t>
    </rPh>
    <rPh sb="35" eb="36">
      <t>ミ</t>
    </rPh>
    <rPh sb="45" eb="46">
      <t>シメ</t>
    </rPh>
    <rPh sb="53" eb="56">
      <t>ニュウリョクラン</t>
    </rPh>
    <rPh sb="57" eb="59">
      <t>ヒョウジ</t>
    </rPh>
    <rPh sb="64" eb="66">
      <t>ニュウリョク</t>
    </rPh>
    <rPh sb="72" eb="76">
      <t>キニュウナイヨウ</t>
    </rPh>
    <rPh sb="77" eb="79">
      <t>サイド</t>
    </rPh>
    <rPh sb="80" eb="82">
      <t>カクニン</t>
    </rPh>
    <phoneticPr fontId="1"/>
  </si>
  <si>
    <t>薄い桃色で着色しているセルは、必須入力項目です。
入力漏れがないよう、注意してください。
※個人事業主の方は、一部入力不要の項目があります（別表６　法人番号、資本金）。</t>
    <rPh sb="0" eb="1">
      <t>ウス</t>
    </rPh>
    <rPh sb="2" eb="3">
      <t>モモ</t>
    </rPh>
    <rPh sb="3" eb="4">
      <t>イロ</t>
    </rPh>
    <rPh sb="5" eb="7">
      <t>チャクショク</t>
    </rPh>
    <rPh sb="15" eb="17">
      <t>ヒッス</t>
    </rPh>
    <rPh sb="17" eb="19">
      <t>ニュウリョク</t>
    </rPh>
    <rPh sb="19" eb="21">
      <t>コウモク</t>
    </rPh>
    <rPh sb="25" eb="28">
      <t>ニュウリョクモ</t>
    </rPh>
    <rPh sb="35" eb="37">
      <t>チュウイ</t>
    </rPh>
    <rPh sb="53" eb="54">
      <t>カタ</t>
    </rPh>
    <rPh sb="71" eb="73">
      <t>ベッピョウ</t>
    </rPh>
    <rPh sb="75" eb="79">
      <t>ホウジンバンゴウ</t>
    </rPh>
    <rPh sb="80" eb="83">
      <t>シホンキン</t>
    </rPh>
    <phoneticPr fontId="1"/>
  </si>
  <si>
    <t>【要入力】別シート「業種H25」「業種H19」「業種H14」を確認して小分類に入力してください</t>
    <rPh sb="1" eb="2">
      <t>ヨウ</t>
    </rPh>
    <rPh sb="2" eb="4">
      <t>ニュウリョク</t>
    </rPh>
    <rPh sb="5" eb="6">
      <t>ベツ</t>
    </rPh>
    <rPh sb="10" eb="12">
      <t>ギョウシュ</t>
    </rPh>
    <rPh sb="17" eb="19">
      <t>ギョウシュ</t>
    </rPh>
    <rPh sb="24" eb="26">
      <t>ギョウシュ</t>
    </rPh>
    <rPh sb="31" eb="33">
      <t>カクニン</t>
    </rPh>
    <rPh sb="35" eb="38">
      <t>ショウブンルイ</t>
    </rPh>
    <rPh sb="39" eb="41">
      <t>ニュウリョク</t>
    </rPh>
    <phoneticPr fontId="1"/>
  </si>
  <si>
    <t>氏名</t>
    <rPh sb="0" eb="2">
      <t>シメイ</t>
    </rPh>
    <phoneticPr fontId="1"/>
  </si>
  <si>
    <t>・「新事業活動の類型」が記入されているか</t>
    <rPh sb="12" eb="14">
      <t>キニュウ</t>
    </rPh>
    <phoneticPr fontId="1"/>
  </si>
  <si>
    <t>・「経営革新計画のテーマ」に誤字・脱字がないか。</t>
    <rPh sb="14" eb="16">
      <t>ゴジ</t>
    </rPh>
    <rPh sb="17" eb="19">
      <t>ダツジ</t>
    </rPh>
    <phoneticPr fontId="1"/>
  </si>
  <si>
    <t>・「計画期間」「事業期間」は、"直近決算月の翌月"～"計画年数後の決算月"となっているか
　（別表３、別表６と一致しているか）</t>
    <rPh sb="2" eb="6">
      <t>ケイカクキカン</t>
    </rPh>
    <rPh sb="8" eb="12">
      <t>ジギョウキカン</t>
    </rPh>
    <rPh sb="16" eb="18">
      <t>チョッキン</t>
    </rPh>
    <rPh sb="18" eb="21">
      <t>ケッサンツキ</t>
    </rPh>
    <rPh sb="22" eb="24">
      <t>ヨクゲツ</t>
    </rPh>
    <rPh sb="27" eb="29">
      <t>ケイカク</t>
    </rPh>
    <rPh sb="29" eb="31">
      <t>ネンスウ</t>
    </rPh>
    <rPh sb="31" eb="32">
      <t>ゴ</t>
    </rPh>
    <rPh sb="33" eb="36">
      <t>ケッサンツキ</t>
    </rPh>
    <rPh sb="47" eb="49">
      <t>ベッピョウ</t>
    </rPh>
    <rPh sb="51" eb="53">
      <t>ベッピョウ</t>
    </rPh>
    <rPh sb="55" eb="57">
      <t>イッチ</t>
    </rPh>
    <phoneticPr fontId="1"/>
  </si>
  <si>
    <t>　（３年計画　９％以上、４年計画　12％以上、５年計画　15％以上）</t>
    <phoneticPr fontId="1"/>
  </si>
  <si>
    <t>　（３年計画　４.５％以上、４年計画　６％以上、５年計画　７.５％以上）</t>
    <phoneticPr fontId="1"/>
  </si>
  <si>
    <t>・「実施項目」に別表４の内容が記載されているか</t>
    <rPh sb="15" eb="17">
      <t>キサイ</t>
    </rPh>
    <phoneticPr fontId="1"/>
  </si>
  <si>
    <t>・「実施時期」は、別表４の年度と一致しているか</t>
    <rPh sb="9" eb="11">
      <t>ベッピョウ</t>
    </rPh>
    <rPh sb="13" eb="15">
      <t>ネンド</t>
    </rPh>
    <rPh sb="16" eb="18">
      <t>イッチ</t>
    </rPh>
    <phoneticPr fontId="1"/>
  </si>
  <si>
    <t>・新たな取組みによる売上高の計上開始時期は、別表６と一致しているか</t>
    <rPh sb="1" eb="2">
      <t>アラ</t>
    </rPh>
    <rPh sb="4" eb="6">
      <t>トリクミ</t>
    </rPh>
    <rPh sb="10" eb="13">
      <t>ウリアゲダカ</t>
    </rPh>
    <rPh sb="14" eb="16">
      <t>ケイジョウ</t>
    </rPh>
    <rPh sb="16" eb="18">
      <t>カイシ</t>
    </rPh>
    <rPh sb="18" eb="20">
      <t>ジキ</t>
    </rPh>
    <rPh sb="22" eb="24">
      <t>ベッピョウ</t>
    </rPh>
    <rPh sb="26" eb="28">
      <t>イッチ</t>
    </rPh>
    <phoneticPr fontId="1"/>
  </si>
  <si>
    <t>・別表２に記載されていないものが計上されていないか</t>
    <phoneticPr fontId="1"/>
  </si>
  <si>
    <t>・売上割合の合計は100％となっているか。</t>
    <rPh sb="1" eb="3">
      <t>ウリアゲ</t>
    </rPh>
    <rPh sb="3" eb="5">
      <t>ワリアイ</t>
    </rPh>
    <rPh sb="6" eb="8">
      <t>ゴウケイ</t>
    </rPh>
    <phoneticPr fontId="1"/>
  </si>
  <si>
    <t>・「⑮資金調達額」の合計額は「⑨設備投資額」及び「⑩運転資金」の計上額と一致しているか</t>
    <phoneticPr fontId="1"/>
  </si>
  <si>
    <t>・「現状」の各数値は別表３の数値と一致しているか。</t>
    <rPh sb="2" eb="4">
      <t>ゲンジョウ</t>
    </rPh>
    <rPh sb="6" eb="7">
      <t>カク</t>
    </rPh>
    <rPh sb="7" eb="9">
      <t>スウチ</t>
    </rPh>
    <rPh sb="10" eb="12">
      <t>ベッピョウ</t>
    </rPh>
    <rPh sb="14" eb="16">
      <t>スウチ</t>
    </rPh>
    <rPh sb="17" eb="19">
      <t>イッチ</t>
    </rPh>
    <phoneticPr fontId="1"/>
  </si>
  <si>
    <t>・申請日は入力されているか</t>
    <rPh sb="1" eb="4">
      <t>シンセイビ</t>
    </rPh>
    <rPh sb="5" eb="7">
      <t>ニュウリョク</t>
    </rPh>
    <phoneticPr fontId="1"/>
  </si>
  <si>
    <t>・事業者情報（住所・事業者名・事業者職・氏名）は入力されているか</t>
    <rPh sb="1" eb="4">
      <t>ジギョウシャ</t>
    </rPh>
    <rPh sb="4" eb="6">
      <t>ジョウホウ</t>
    </rPh>
    <rPh sb="7" eb="9">
      <t>ジュウショ</t>
    </rPh>
    <rPh sb="10" eb="13">
      <t>ジギョウシャ</t>
    </rPh>
    <rPh sb="13" eb="14">
      <t>メイ</t>
    </rPh>
    <rPh sb="15" eb="18">
      <t>ジギョウシャ</t>
    </rPh>
    <rPh sb="18" eb="19">
      <t>ショク</t>
    </rPh>
    <rPh sb="20" eb="22">
      <t>シメイ</t>
    </rPh>
    <rPh sb="24" eb="26">
      <t>ニュウリョク</t>
    </rPh>
    <phoneticPr fontId="1"/>
  </si>
  <si>
    <t>←事業者名</t>
    <rPh sb="1" eb="5">
      <t>ジギョウシャメイ</t>
    </rPh>
    <phoneticPr fontId="1"/>
  </si>
  <si>
    <t>←　受付No.</t>
    <rPh sb="2" eb="4">
      <t>ウケツケ</t>
    </rPh>
    <phoneticPr fontId="1"/>
  </si>
  <si>
    <t>策定指導員</t>
    <rPh sb="0" eb="5">
      <t>サクテイシドウイン</t>
    </rPh>
    <phoneticPr fontId="11"/>
  </si>
  <si>
    <t>備考
※信用保証協会への送付有無</t>
    <rPh sb="0" eb="2">
      <t>ビコウ</t>
    </rPh>
    <rPh sb="4" eb="10">
      <t>シンヨウホショウキョウカイ</t>
    </rPh>
    <rPh sb="12" eb="14">
      <t>ソウフ</t>
    </rPh>
    <rPh sb="14" eb="16">
      <t>ウム</t>
    </rPh>
    <phoneticPr fontId="11"/>
  </si>
  <si>
    <t xml:space="preserve">従業員      </t>
    <phoneticPr fontId="1"/>
  </si>
  <si>
    <t>（うち、パート・アルバイト）</t>
    <phoneticPr fontId="1"/>
  </si>
  <si>
    <t>人</t>
    <rPh sb="0" eb="1">
      <t>ヒト</t>
    </rPh>
    <phoneticPr fontId="1"/>
  </si>
  <si>
    <t>人</t>
    <rPh sb="0" eb="1">
      <t>ニン</t>
    </rPh>
    <phoneticPr fontId="1"/>
  </si>
  <si>
    <t>非常勤役員</t>
    <rPh sb="0" eb="3">
      <t>ヒジョウキン</t>
    </rPh>
    <rPh sb="3" eb="5">
      <t>ヤクイン</t>
    </rPh>
    <phoneticPr fontId="1"/>
  </si>
  <si>
    <r>
      <t>　１　</t>
    </r>
    <r>
      <rPr>
        <b/>
        <u/>
        <sz val="11"/>
        <color rgb="FFFF0000"/>
        <rFont val="ＭＳ Ｐ明朝"/>
        <family val="1"/>
        <charset val="128"/>
      </rPr>
      <t>法人役員については現に登記されている役員全て（監査役を含む）について記載すること。</t>
    </r>
    <phoneticPr fontId="1"/>
  </si>
  <si>
    <t>大阪中小企業
投資育成㈱</t>
    <phoneticPr fontId="1"/>
  </si>
  <si>
    <t>福岡県信用
保証協会</t>
    <phoneticPr fontId="1"/>
  </si>
  <si>
    <t>（財）中小企業振興センター</t>
    <phoneticPr fontId="1"/>
  </si>
  <si>
    <t>㈱日本政策金融公庫
福岡支店
中小企業事業部</t>
    <phoneticPr fontId="1"/>
  </si>
  <si>
    <t>㈱日本政策金融公庫
福岡支店
 国民生活事業部</t>
    <phoneticPr fontId="1"/>
  </si>
  <si>
    <t>㈱日本政策金融公庫
福岡西支店</t>
    <phoneticPr fontId="1"/>
  </si>
  <si>
    <t>㈱日本政策金融公庫
久留米支店</t>
    <phoneticPr fontId="1"/>
  </si>
  <si>
    <t>㈱日本政策金融公庫
北九州支店</t>
    <phoneticPr fontId="1"/>
  </si>
  <si>
    <t>㈱日本政策金融公庫
八幡支店</t>
    <phoneticPr fontId="1"/>
  </si>
  <si>
    <t>㈱商工組合中央金庫
福岡支店</t>
    <phoneticPr fontId="1"/>
  </si>
  <si>
    <t>㈱商工組合中央金庫
久留米支店</t>
    <phoneticPr fontId="1"/>
  </si>
  <si>
    <t>㈱商工組合中央金庫
北九州支店</t>
    <phoneticPr fontId="1"/>
  </si>
  <si>
    <t>㈱商工組合中央金庫
福岡流通センター出張所</t>
    <phoneticPr fontId="1"/>
  </si>
  <si>
    <t>㈱商工組合中央金庫
佐賀支店</t>
    <phoneticPr fontId="1"/>
  </si>
  <si>
    <t>氏名（半角ｶﾀｶﾅ）</t>
  </si>
  <si>
    <t>氏名（全角漢字）</t>
  </si>
  <si>
    <t>生年月日</t>
  </si>
  <si>
    <t>性別</t>
  </si>
  <si>
    <t>認定支援機関アドレス</t>
    <rPh sb="0" eb="6">
      <t>ニンテイシエンキカン</t>
    </rPh>
    <phoneticPr fontId="1"/>
  </si>
  <si>
    <t>策定指導員アドレス</t>
    <rPh sb="0" eb="2">
      <t>サクテイ</t>
    </rPh>
    <rPh sb="2" eb="5">
      <t>シドウイン</t>
    </rPh>
    <phoneticPr fontId="1"/>
  </si>
  <si>
    <t>㈱日本政策金融公庫
北九州支店
 中小企業事業部</t>
    <rPh sb="10" eb="13">
      <t>キタキュウシュウ</t>
    </rPh>
    <rPh sb="17" eb="21">
      <t>チュウショウキギョウ</t>
    </rPh>
    <phoneticPr fontId="1"/>
  </si>
  <si>
    <t xml:space="preserve"> </t>
    <phoneticPr fontId="1"/>
  </si>
  <si>
    <t>計画２年目</t>
  </si>
  <si>
    <t>計画３年目</t>
  </si>
  <si>
    <t>計画４年目</t>
  </si>
  <si>
    <t>計画５年目</t>
  </si>
  <si>
    <t>計画６年目</t>
  </si>
  <si>
    <t>計画７年目</t>
  </si>
  <si>
    <t>計画８年目</t>
  </si>
  <si>
    <t>計画2年目</t>
    <phoneticPr fontId="1"/>
  </si>
  <si>
    <t>計画3年目</t>
    <phoneticPr fontId="1"/>
  </si>
  <si>
    <t>計画4年目</t>
    <phoneticPr fontId="1"/>
  </si>
  <si>
    <t>計画5年目</t>
    <phoneticPr fontId="1"/>
  </si>
  <si>
    <t>計画6年目</t>
    <phoneticPr fontId="1"/>
  </si>
  <si>
    <t>計画7年目</t>
    <phoneticPr fontId="1"/>
  </si>
  <si>
    <t>計画8年目</t>
    <phoneticPr fontId="1"/>
  </si>
  <si>
    <t>・別表２、４に記載されている設備投資、運転資金の内容の記載があるか</t>
    <rPh sb="1" eb="3">
      <t>ベッピョウ</t>
    </rPh>
    <rPh sb="7" eb="9">
      <t>キサイ</t>
    </rPh>
    <rPh sb="14" eb="18">
      <t>セツビトウシ</t>
    </rPh>
    <rPh sb="19" eb="21">
      <t>ウンテン</t>
    </rPh>
    <rPh sb="21" eb="23">
      <t>シキン</t>
    </rPh>
    <rPh sb="24" eb="26">
      <t>ナイヨウ</t>
    </rPh>
    <rPh sb="27" eb="29">
      <t>キサイ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</si>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</sst>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0%"/>
    <numFmt numFmtId="177" formatCode="yyyy&quot;年&quot;m&quot;月&quot;;@"/>
    <numFmt numFmtId="178" formatCode="0&quot;年&quot;"/>
    <numFmt numFmtId="179" formatCode="0_ "/>
    <numFmt numFmtId="180" formatCode="yyyy&quot;年&quot;m&quot;月&quot;d&quot;日&quot;;@"/>
    <numFmt numFmtId="181" formatCode="yyyy/m/d;@"/>
    <numFmt numFmtId="182" formatCode="#,##0.0_ "/>
    <numFmt numFmtId="183" formatCode="[$-F800]dddd\,\ mmmm\ dd\,\ yyyy"/>
    <numFmt numFmtId="184" formatCode="[&lt;=999]000;[&lt;=9999]000\-00;000\-0000"/>
    <numFmt numFmtId="185" formatCode="0_);[Red]\(0\)"/>
    <numFmt numFmtId="186" formatCode="0.0"/>
    <numFmt numFmtId="187" formatCode="0.0000%"/>
  </numFmts>
  <fonts count="65"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ゴシック"/>
      <family val="3"/>
      <charset val="128"/>
    </font>
    <font>
      <sz val="10"/>
      <name val="ＭＳ ゴシック"/>
      <family val="3"/>
      <charset val="128"/>
    </font>
    <font>
      <sz val="9"/>
      <color theme="1"/>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1"/>
      <name val="ＭＳ ゴシック"/>
      <family val="3"/>
      <charset val="128"/>
    </font>
    <font>
      <sz val="14"/>
      <color theme="1"/>
      <name val="ＭＳ Ｐ明朝"/>
      <family val="1"/>
      <charset val="128"/>
    </font>
    <font>
      <sz val="11"/>
      <color indexed="8"/>
      <name val="ＭＳ Ｐゴシック"/>
      <family val="3"/>
      <charset val="128"/>
    </font>
    <font>
      <sz val="9"/>
      <color indexed="8"/>
      <name val="ＭＳ Ｐゴシック"/>
      <family val="3"/>
      <charset val="128"/>
    </font>
    <font>
      <sz val="9"/>
      <color theme="0"/>
      <name val="ＭＳ Ｐゴシック"/>
      <family val="2"/>
      <charset val="128"/>
      <scheme val="minor"/>
    </font>
    <font>
      <sz val="9"/>
      <color theme="0"/>
      <name val="ＭＳ Ｐゴシック"/>
      <family val="3"/>
      <charset val="128"/>
      <scheme val="minor"/>
    </font>
    <font>
      <sz val="11"/>
      <color theme="1"/>
      <name val="ＭＳ Ｐゴシック"/>
      <family val="3"/>
      <charset val="128"/>
      <scheme val="minor"/>
    </font>
    <font>
      <sz val="9"/>
      <color theme="0"/>
      <name val="ＭＳ Ｐゴシック"/>
      <family val="3"/>
      <charset val="128"/>
    </font>
    <font>
      <b/>
      <sz val="11"/>
      <color rgb="FFFF0000"/>
      <name val="ＭＳ Ｐゴシック"/>
      <family val="3"/>
      <charset val="128"/>
      <scheme val="minor"/>
    </font>
    <font>
      <b/>
      <sz val="11"/>
      <color rgb="FF0070C0"/>
      <name val="ＭＳ Ｐゴシック"/>
      <family val="3"/>
      <charset val="128"/>
      <scheme val="minor"/>
    </font>
    <font>
      <u/>
      <sz val="11"/>
      <color theme="10"/>
      <name val="ＭＳ Ｐゴシック"/>
      <family val="2"/>
      <charset val="128"/>
      <scheme val="minor"/>
    </font>
    <font>
      <sz val="8"/>
      <color theme="1"/>
      <name val="ＭＳ Ｐゴシック"/>
      <family val="3"/>
      <charset val="128"/>
    </font>
    <font>
      <sz val="8"/>
      <color rgb="FFFF0000"/>
      <name val="ＭＳ Ｐ明朝"/>
      <family val="1"/>
      <charset val="128"/>
    </font>
    <font>
      <b/>
      <sz val="9"/>
      <color indexed="81"/>
      <name val="ＭＳ Ｐゴシック"/>
      <family val="3"/>
      <charset val="128"/>
    </font>
    <font>
      <sz val="7"/>
      <color theme="1"/>
      <name val="ＭＳ Ｐ明朝"/>
      <family val="1"/>
      <charset val="128"/>
    </font>
    <font>
      <sz val="8.5"/>
      <color theme="1"/>
      <name val="ＭＳ Ｐ明朝"/>
      <family val="1"/>
      <charset val="128"/>
    </font>
    <font>
      <b/>
      <sz val="11"/>
      <color theme="0"/>
      <name val="ＭＳ Ｐ明朝"/>
      <family val="1"/>
      <charset val="128"/>
    </font>
    <font>
      <sz val="10"/>
      <name val="ＭＳ Ｐ明朝"/>
      <family val="1"/>
      <charset val="128"/>
    </font>
    <font>
      <b/>
      <sz val="10"/>
      <name val="ＭＳ Ｐ明朝"/>
      <family val="1"/>
      <charset val="128"/>
    </font>
    <font>
      <sz val="11"/>
      <name val="ＭＳ Ｐゴシック"/>
      <family val="3"/>
      <charset val="128"/>
      <scheme val="minor"/>
    </font>
    <font>
      <sz val="11"/>
      <color theme="1"/>
      <name val="ＭＳ Ｐゴシック"/>
      <family val="2"/>
      <scheme val="minor"/>
    </font>
    <font>
      <sz val="9"/>
      <color indexed="81"/>
      <name val="ＭＳ Ｐゴシック"/>
      <family val="3"/>
      <charset val="128"/>
    </font>
    <font>
      <sz val="22"/>
      <color theme="1"/>
      <name val="ＭＳ Ｐゴシック"/>
      <family val="2"/>
      <charset val="128"/>
      <scheme val="minor"/>
    </font>
    <font>
      <u/>
      <sz val="11"/>
      <color theme="1"/>
      <name val="ＭＳ Ｐゴシック"/>
      <family val="3"/>
      <charset val="128"/>
      <scheme val="minor"/>
    </font>
    <font>
      <b/>
      <sz val="20"/>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b/>
      <sz val="9"/>
      <color theme="1"/>
      <name val="ＭＳ ゴシック"/>
      <family val="3"/>
      <charset val="128"/>
    </font>
    <font>
      <sz val="9"/>
      <color theme="1"/>
      <name val="ＭＳ ゴシック"/>
      <family val="3"/>
      <charset val="128"/>
    </font>
    <font>
      <sz val="8"/>
      <color theme="1"/>
      <name val="ＭＳ 明朝"/>
      <family val="1"/>
      <charset val="128"/>
    </font>
    <font>
      <sz val="10.5"/>
      <color theme="1"/>
      <name val="ＭＳ ゴシック"/>
      <family val="3"/>
      <charset val="128"/>
    </font>
    <font>
      <sz val="8"/>
      <color theme="1"/>
      <name val="ＭＳ ゴシック"/>
      <family val="3"/>
      <charset val="128"/>
    </font>
    <font>
      <u val="double"/>
      <sz val="9"/>
      <color theme="1"/>
      <name val="ＭＳ ゴシック"/>
      <family val="3"/>
      <charset val="128"/>
    </font>
    <font>
      <b/>
      <sz val="10"/>
      <color theme="1"/>
      <name val="ＭＳ Ｐ明朝"/>
      <family val="1"/>
      <charset val="128"/>
    </font>
    <font>
      <b/>
      <sz val="12"/>
      <color theme="1"/>
      <name val="ＭＳ ゴシック"/>
      <family val="3"/>
      <charset val="128"/>
    </font>
    <font>
      <b/>
      <sz val="9"/>
      <color theme="1" tint="4.9989318521683403E-2"/>
      <name val="ＭＳ ゴシック"/>
      <family val="3"/>
      <charset val="128"/>
    </font>
    <font>
      <b/>
      <sz val="6"/>
      <color theme="1" tint="4.9989318521683403E-2"/>
      <name val="ＭＳ ゴシック"/>
      <family val="3"/>
      <charset val="128"/>
    </font>
    <font>
      <sz val="11"/>
      <color theme="1"/>
      <name val="ＭＳ 明朝"/>
      <family val="1"/>
      <charset val="128"/>
    </font>
    <font>
      <sz val="10"/>
      <color theme="1"/>
      <name val="ＭＳ 明朝"/>
      <family val="1"/>
      <charset val="128"/>
    </font>
    <font>
      <sz val="9"/>
      <name val="ＭＳ Ｐゴシック"/>
      <family val="3"/>
      <charset val="128"/>
      <scheme val="minor"/>
    </font>
    <font>
      <b/>
      <sz val="9"/>
      <color theme="1"/>
      <name val="ＭＳ Ｐゴシック"/>
      <family val="3"/>
      <charset val="128"/>
      <scheme val="minor"/>
    </font>
    <font>
      <sz val="9"/>
      <name val="ＭＳ Ｐゴシック"/>
      <family val="2"/>
      <charset val="128"/>
      <scheme val="minor"/>
    </font>
    <font>
      <b/>
      <sz val="11"/>
      <color theme="1"/>
      <name val="ＭＳ Ｐゴシック"/>
      <family val="3"/>
      <charset val="128"/>
    </font>
    <font>
      <b/>
      <u/>
      <sz val="10"/>
      <color rgb="FFFF0000"/>
      <name val="ＭＳ Ｐ明朝"/>
      <family val="1"/>
      <charset val="128"/>
    </font>
    <font>
      <b/>
      <u/>
      <sz val="11"/>
      <color rgb="FFFF0000"/>
      <name val="ＭＳ Ｐ明朝"/>
      <family val="1"/>
      <charset val="128"/>
    </font>
    <font>
      <u/>
      <sz val="11"/>
      <color rgb="FFFF0000"/>
      <name val="ＭＳ Ｐ明朝"/>
      <family val="1"/>
      <charset val="128"/>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22"/>
        <bgColor indexed="64"/>
      </patternFill>
    </fill>
    <fill>
      <patternFill patternType="solid">
        <fgColor indexed="13"/>
        <bgColor indexed="64"/>
      </patternFill>
    </fill>
    <fill>
      <patternFill patternType="solid">
        <fgColor rgb="FF0070C0"/>
        <bgColor indexed="64"/>
      </patternFill>
    </fill>
    <fill>
      <patternFill patternType="solid">
        <fgColor rgb="FF002060"/>
        <bgColor indexed="64"/>
      </patternFill>
    </fill>
    <fill>
      <patternFill patternType="solid">
        <fgColor rgb="FFFF0000"/>
        <bgColor indexed="64"/>
      </patternFill>
    </fill>
    <fill>
      <patternFill patternType="solid">
        <fgColor rgb="FFFFFF99"/>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rgb="FFFF5050"/>
        <bgColor indexed="64"/>
      </patternFill>
    </fill>
    <fill>
      <patternFill patternType="solid">
        <fgColor theme="4" tint="0.59999389629810485"/>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hair">
        <color indexed="64"/>
      </left>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hair">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double">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0" fontId="14" fillId="0" borderId="0">
      <alignment vertical="center"/>
    </xf>
    <xf numFmtId="0" fontId="21" fillId="0" borderId="0"/>
    <xf numFmtId="0" fontId="21" fillId="0" borderId="0"/>
    <xf numFmtId="0" fontId="21" fillId="0" borderId="0"/>
    <xf numFmtId="0" fontId="29" fillId="0" borderId="0" applyNumberFormat="0" applyFill="0" applyBorder="0" applyAlignment="0" applyProtection="0">
      <alignment vertical="center"/>
    </xf>
    <xf numFmtId="0" fontId="39" fillId="0" borderId="0"/>
    <xf numFmtId="9" fontId="44" fillId="0" borderId="0" applyFont="0" applyFill="0" applyBorder="0" applyAlignment="0" applyProtection="0">
      <alignment vertical="center"/>
    </xf>
  </cellStyleXfs>
  <cellXfs count="957">
    <xf numFmtId="0" fontId="0" fillId="0" borderId="0" xfId="0">
      <alignment vertical="center"/>
    </xf>
    <xf numFmtId="0" fontId="2" fillId="0" borderId="0" xfId="0" applyFont="1">
      <alignment vertical="center"/>
    </xf>
    <xf numFmtId="0" fontId="2" fillId="0" borderId="0" xfId="0" applyFont="1" applyFill="1">
      <alignment vertical="center"/>
    </xf>
    <xf numFmtId="0" fontId="4" fillId="2" borderId="0" xfId="0" applyFont="1" applyFill="1">
      <alignment vertical="center"/>
    </xf>
    <xf numFmtId="0" fontId="4" fillId="0" borderId="0" xfId="0" applyFo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wrapText="1"/>
    </xf>
    <xf numFmtId="0" fontId="2" fillId="2" borderId="3" xfId="0" applyFont="1" applyFill="1" applyBorder="1" applyAlignment="1">
      <alignmen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lignment vertical="center"/>
    </xf>
    <xf numFmtId="0" fontId="2" fillId="2" borderId="8" xfId="0" applyFont="1" applyFill="1" applyBorder="1" applyAlignment="1">
      <alignment vertical="center"/>
    </xf>
    <xf numFmtId="0" fontId="2" fillId="0" borderId="1" xfId="0" applyFont="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0" borderId="0" xfId="0" applyFont="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2" fillId="2" borderId="19" xfId="0" applyFont="1" applyFill="1" applyBorder="1" applyAlignment="1">
      <alignment vertical="center"/>
    </xf>
    <xf numFmtId="0" fontId="2" fillId="2" borderId="0" xfId="0" applyFont="1" applyFill="1">
      <alignment vertical="center"/>
    </xf>
    <xf numFmtId="0" fontId="2" fillId="2" borderId="19" xfId="0" applyFont="1" applyFill="1" applyBorder="1">
      <alignment vertical="center"/>
    </xf>
    <xf numFmtId="0" fontId="2" fillId="0" borderId="0" xfId="0" applyFont="1" applyFill="1" applyBorder="1">
      <alignment vertical="center"/>
    </xf>
    <xf numFmtId="0" fontId="2" fillId="2" borderId="0" xfId="0" applyFont="1" applyFill="1" applyBorder="1" applyAlignment="1">
      <alignment horizontal="right" vertical="center"/>
    </xf>
    <xf numFmtId="0" fontId="4" fillId="2" borderId="0" xfId="0" applyFont="1" applyFill="1" applyAlignment="1">
      <alignment horizontal="right" vertical="top"/>
    </xf>
    <xf numFmtId="0" fontId="2" fillId="2" borderId="18" xfId="0" applyFont="1" applyFill="1" applyBorder="1" applyAlignment="1">
      <alignment vertical="center"/>
    </xf>
    <xf numFmtId="0" fontId="2" fillId="2" borderId="40" xfId="0" applyFont="1" applyFill="1" applyBorder="1" applyAlignment="1">
      <alignment vertical="center"/>
    </xf>
    <xf numFmtId="0" fontId="3" fillId="2" borderId="16" xfId="0" applyFont="1" applyFill="1" applyBorder="1" applyAlignment="1">
      <alignment vertical="center"/>
    </xf>
    <xf numFmtId="0" fontId="3" fillId="2" borderId="3" xfId="0" applyFont="1" applyFill="1" applyBorder="1" applyAlignment="1">
      <alignment vertical="center"/>
    </xf>
    <xf numFmtId="0" fontId="10" fillId="0" borderId="0" xfId="0" applyFont="1">
      <alignment vertical="center"/>
    </xf>
    <xf numFmtId="0" fontId="2" fillId="2" borderId="73"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77" xfId="0" applyFont="1" applyFill="1" applyBorder="1" applyAlignment="1">
      <alignment vertical="center"/>
    </xf>
    <xf numFmtId="0" fontId="2" fillId="2" borderId="73" xfId="0" applyFont="1" applyFill="1" applyBorder="1" applyAlignment="1">
      <alignment vertical="center"/>
    </xf>
    <xf numFmtId="0" fontId="2" fillId="2" borderId="44" xfId="0" applyFont="1" applyFill="1" applyBorder="1" applyAlignment="1">
      <alignment vertical="center"/>
    </xf>
    <xf numFmtId="0" fontId="2" fillId="2" borderId="45" xfId="0" applyFont="1" applyFill="1" applyBorder="1" applyAlignment="1">
      <alignment vertical="center"/>
    </xf>
    <xf numFmtId="0" fontId="2" fillId="2" borderId="47" xfId="0" applyFont="1" applyFill="1" applyBorder="1" applyAlignment="1">
      <alignment vertical="center"/>
    </xf>
    <xf numFmtId="0" fontId="19" fillId="0" borderId="86" xfId="1" applyFont="1" applyBorder="1" applyAlignment="1" applyProtection="1">
      <alignment horizontal="center" vertical="center"/>
      <protection locked="0"/>
    </xf>
    <xf numFmtId="0" fontId="19" fillId="0" borderId="1" xfId="1" applyFont="1" applyBorder="1" applyAlignment="1" applyProtection="1">
      <alignment horizontal="center" vertical="center"/>
      <protection locked="0"/>
    </xf>
    <xf numFmtId="0" fontId="4" fillId="0" borderId="0" xfId="0" applyFont="1" applyAlignment="1">
      <alignment horizontal="left" vertical="top"/>
    </xf>
    <xf numFmtId="0" fontId="20" fillId="0" borderId="0" xfId="0" applyFont="1">
      <alignment vertical="center"/>
    </xf>
    <xf numFmtId="0" fontId="20" fillId="2" borderId="0" xfId="0" applyFont="1" applyFill="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2" fillId="2" borderId="30" xfId="0" applyFont="1" applyFill="1" applyBorder="1" applyAlignment="1">
      <alignment vertical="center"/>
    </xf>
    <xf numFmtId="0" fontId="5" fillId="2" borderId="30" xfId="0" applyFont="1" applyFill="1" applyBorder="1" applyAlignment="1">
      <alignment vertical="center"/>
    </xf>
    <xf numFmtId="0" fontId="2" fillId="2" borderId="38" xfId="0" applyFont="1" applyFill="1" applyBorder="1" applyAlignment="1">
      <alignment horizontal="left" vertical="center"/>
    </xf>
    <xf numFmtId="0" fontId="2" fillId="2" borderId="30" xfId="0" applyFont="1" applyFill="1" applyBorder="1" applyAlignment="1">
      <alignment horizontal="left" vertical="center"/>
    </xf>
    <xf numFmtId="0" fontId="8" fillId="2" borderId="27" xfId="0" applyFont="1" applyFill="1" applyBorder="1" applyAlignment="1">
      <alignment vertical="center"/>
    </xf>
    <xf numFmtId="177" fontId="2" fillId="0" borderId="0" xfId="0" applyNumberFormat="1" applyFont="1"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2" fillId="0" borderId="1" xfId="2" applyFont="1" applyBorder="1" applyAlignment="1">
      <alignment vertical="center" wrapText="1"/>
    </xf>
    <xf numFmtId="0" fontId="10" fillId="0" borderId="0" xfId="0" applyFont="1" applyAlignment="1">
      <alignment vertical="center"/>
    </xf>
    <xf numFmtId="0" fontId="10" fillId="0" borderId="1" xfId="0" applyFont="1" applyBorder="1" applyAlignment="1">
      <alignment vertical="center"/>
    </xf>
    <xf numFmtId="0" fontId="22" fillId="5" borderId="109" xfId="4" applyFont="1" applyFill="1" applyBorder="1" applyAlignment="1">
      <alignment horizontal="center"/>
    </xf>
    <xf numFmtId="49" fontId="0" fillId="0" borderId="0" xfId="0" applyNumberFormat="1">
      <alignment vertical="center"/>
    </xf>
    <xf numFmtId="0" fontId="22" fillId="0" borderId="110" xfId="4" applyFont="1" applyBorder="1" applyAlignment="1">
      <alignment wrapText="1"/>
    </xf>
    <xf numFmtId="0" fontId="22" fillId="6" borderId="110" xfId="4" applyFont="1" applyFill="1" applyBorder="1" applyAlignment="1">
      <alignment wrapText="1"/>
    </xf>
    <xf numFmtId="0" fontId="10" fillId="0" borderId="1"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23" fillId="8" borderId="1" xfId="0" applyFont="1" applyFill="1" applyBorder="1" applyAlignment="1">
      <alignment horizontal="center" vertical="center"/>
    </xf>
    <xf numFmtId="0" fontId="24" fillId="8" borderId="1" xfId="0" applyFont="1" applyFill="1" applyBorder="1" applyAlignment="1">
      <alignment horizontal="center" vertical="center"/>
    </xf>
    <xf numFmtId="0" fontId="13" fillId="0" borderId="59" xfId="0" applyFont="1" applyBorder="1">
      <alignment vertical="center"/>
    </xf>
    <xf numFmtId="0" fontId="13" fillId="0" borderId="59" xfId="0" applyFont="1" applyBorder="1" applyAlignment="1">
      <alignment horizontal="center" vertical="center"/>
    </xf>
    <xf numFmtId="0" fontId="13" fillId="0" borderId="60" xfId="0" applyFont="1" applyBorder="1">
      <alignment vertical="center"/>
    </xf>
    <xf numFmtId="0" fontId="13" fillId="0" borderId="60" xfId="0" applyFont="1" applyBorder="1" applyAlignment="1">
      <alignment horizontal="center" vertical="center"/>
    </xf>
    <xf numFmtId="0" fontId="13" fillId="0" borderId="49" xfId="0" applyFont="1" applyBorder="1">
      <alignment vertical="center"/>
    </xf>
    <xf numFmtId="0" fontId="13" fillId="0" borderId="49" xfId="0" applyFont="1" applyBorder="1" applyAlignment="1">
      <alignment horizontal="center" vertical="center"/>
    </xf>
    <xf numFmtId="0" fontId="13" fillId="0" borderId="111" xfId="0" applyFont="1" applyBorder="1">
      <alignment vertical="center"/>
    </xf>
    <xf numFmtId="0" fontId="13" fillId="0" borderId="111" xfId="0" applyFont="1" applyBorder="1" applyAlignment="1">
      <alignment horizontal="center" vertical="center"/>
    </xf>
    <xf numFmtId="0" fontId="13" fillId="0" borderId="10" xfId="0" applyFont="1" applyBorder="1">
      <alignment vertical="center"/>
    </xf>
    <xf numFmtId="0" fontId="13" fillId="0" borderId="10" xfId="0" applyFont="1" applyBorder="1" applyAlignment="1">
      <alignment horizontal="center" vertical="center"/>
    </xf>
    <xf numFmtId="0" fontId="22" fillId="0" borderId="59" xfId="2" applyFont="1" applyBorder="1" applyAlignment="1">
      <alignment vertical="center" wrapText="1"/>
    </xf>
    <xf numFmtId="0" fontId="10" fillId="0" borderId="59" xfId="0" applyFont="1" applyBorder="1" applyAlignment="1">
      <alignment vertical="center"/>
    </xf>
    <xf numFmtId="0" fontId="22" fillId="0" borderId="60" xfId="2" applyFont="1" applyBorder="1" applyAlignment="1">
      <alignment vertical="center" wrapText="1"/>
    </xf>
    <xf numFmtId="0" fontId="10" fillId="0" borderId="60" xfId="0" applyFont="1" applyBorder="1" applyAlignment="1">
      <alignment vertical="center"/>
    </xf>
    <xf numFmtId="0" fontId="22" fillId="0" borderId="60" xfId="3" applyFont="1" applyBorder="1" applyAlignment="1">
      <alignment vertical="center" wrapText="1"/>
    </xf>
    <xf numFmtId="0" fontId="22" fillId="0" borderId="49" xfId="2" applyFont="1" applyBorder="1" applyAlignment="1">
      <alignment vertical="center" wrapText="1"/>
    </xf>
    <xf numFmtId="0" fontId="10" fillId="0" borderId="49" xfId="0" applyFont="1" applyBorder="1" applyAlignment="1">
      <alignment vertical="center"/>
    </xf>
    <xf numFmtId="0" fontId="22" fillId="0" borderId="111" xfId="2" applyFont="1" applyBorder="1" applyAlignment="1">
      <alignment vertical="center" wrapText="1"/>
    </xf>
    <xf numFmtId="0" fontId="10" fillId="0" borderId="111" xfId="0" applyFont="1" applyBorder="1" applyAlignment="1">
      <alignment vertical="center"/>
    </xf>
    <xf numFmtId="0" fontId="22" fillId="0" borderId="111" xfId="3" applyFont="1" applyBorder="1" applyAlignment="1">
      <alignment vertical="center" wrapText="1"/>
    </xf>
    <xf numFmtId="0" fontId="22" fillId="0" borderId="59" xfId="3" applyFont="1" applyBorder="1" applyAlignment="1">
      <alignment vertical="center" wrapText="1"/>
    </xf>
    <xf numFmtId="0" fontId="22" fillId="0" borderId="49" xfId="3" applyFont="1" applyBorder="1" applyAlignment="1">
      <alignment vertical="center" wrapText="1"/>
    </xf>
    <xf numFmtId="0" fontId="22" fillId="0" borderId="112" xfId="2" applyFont="1" applyBorder="1" applyAlignment="1">
      <alignment vertical="center" wrapText="1"/>
    </xf>
    <xf numFmtId="0" fontId="10" fillId="0" borderId="112" xfId="0" applyFont="1" applyBorder="1" applyAlignment="1">
      <alignment vertical="center"/>
    </xf>
    <xf numFmtId="0" fontId="22" fillId="0" borderId="110" xfId="4" applyFont="1" applyBorder="1" applyAlignment="1">
      <alignment horizontal="center" wrapText="1"/>
    </xf>
    <xf numFmtId="49" fontId="22" fillId="0" borderId="110" xfId="4" applyNumberFormat="1" applyFont="1" applyBorder="1" applyAlignment="1">
      <alignment horizontal="center" wrapText="1"/>
    </xf>
    <xf numFmtId="0" fontId="22" fillId="6" borderId="110" xfId="4" applyFont="1" applyFill="1" applyBorder="1" applyAlignment="1">
      <alignment horizontal="center" wrapText="1"/>
    </xf>
    <xf numFmtId="0" fontId="13" fillId="0" borderId="0" xfId="0" applyFont="1" applyAlignment="1">
      <alignment horizontal="left" vertical="center"/>
    </xf>
    <xf numFmtId="0" fontId="22" fillId="0" borderId="59" xfId="3" applyFont="1" applyBorder="1" applyAlignment="1">
      <alignment horizontal="center" vertical="center" wrapText="1"/>
    </xf>
    <xf numFmtId="0" fontId="22" fillId="0" borderId="59" xfId="3" applyNumberFormat="1" applyFont="1" applyBorder="1" applyAlignment="1">
      <alignment horizontal="center" vertical="center" wrapText="1"/>
    </xf>
    <xf numFmtId="0" fontId="22" fillId="0" borderId="60" xfId="3" applyFont="1" applyBorder="1" applyAlignment="1">
      <alignment horizontal="center" vertical="center" wrapText="1"/>
    </xf>
    <xf numFmtId="0" fontId="22" fillId="0" borderId="60" xfId="3" applyNumberFormat="1" applyFont="1" applyBorder="1" applyAlignment="1">
      <alignment horizontal="center" vertical="center" wrapText="1"/>
    </xf>
    <xf numFmtId="0" fontId="22" fillId="0" borderId="49" xfId="3" applyFont="1" applyBorder="1" applyAlignment="1">
      <alignment horizontal="center" vertical="center" wrapText="1"/>
    </xf>
    <xf numFmtId="0" fontId="22" fillId="0" borderId="49" xfId="3" applyNumberFormat="1" applyFont="1" applyBorder="1" applyAlignment="1">
      <alignment horizontal="center" vertical="center" wrapText="1"/>
    </xf>
    <xf numFmtId="0" fontId="22" fillId="0" borderId="112" xfId="3" applyFont="1" applyBorder="1" applyAlignment="1">
      <alignment vertical="center" wrapText="1"/>
    </xf>
    <xf numFmtId="0" fontId="22" fillId="0" borderId="112" xfId="3" applyNumberFormat="1" applyFont="1" applyBorder="1" applyAlignment="1">
      <alignment horizontal="center" vertical="center" wrapText="1"/>
    </xf>
    <xf numFmtId="0" fontId="22" fillId="0" borderId="111" xfId="3" applyNumberFormat="1" applyFont="1" applyBorder="1" applyAlignment="1">
      <alignment horizontal="center" vertical="center" wrapText="1"/>
    </xf>
    <xf numFmtId="0" fontId="25" fillId="0" borderId="0" xfId="0" applyFont="1" applyAlignment="1">
      <alignment horizontal="left" vertical="center"/>
    </xf>
    <xf numFmtId="0" fontId="2" fillId="0" borderId="10" xfId="0" applyFont="1" applyFill="1" applyBorder="1" applyAlignment="1">
      <alignment horizontal="center" vertical="center"/>
    </xf>
    <xf numFmtId="177" fontId="2" fillId="0" borderId="10" xfId="0" applyNumberFormat="1" applyFont="1" applyFill="1" applyBorder="1" applyAlignment="1">
      <alignment horizontal="center" vertical="center"/>
    </xf>
    <xf numFmtId="0" fontId="2" fillId="0" borderId="81" xfId="0" applyFont="1" applyFill="1" applyBorder="1" applyAlignment="1">
      <alignment horizontal="center" vertical="center"/>
    </xf>
    <xf numFmtId="177" fontId="2" fillId="0" borderId="84" xfId="0" applyNumberFormat="1" applyFont="1" applyFill="1" applyBorder="1" applyAlignment="1">
      <alignment horizontal="center" vertical="center"/>
    </xf>
    <xf numFmtId="0" fontId="2" fillId="2" borderId="113" xfId="0" applyFont="1" applyFill="1" applyBorder="1" applyAlignment="1">
      <alignment vertical="center"/>
    </xf>
    <xf numFmtId="0" fontId="10" fillId="0" borderId="0" xfId="0" applyFont="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111" xfId="0" applyFont="1" applyBorder="1" applyAlignment="1">
      <alignment horizontal="center" vertical="center"/>
    </xf>
    <xf numFmtId="0" fontId="10" fillId="0" borderId="49" xfId="0" applyFont="1" applyBorder="1" applyAlignment="1">
      <alignment horizontal="center" vertical="center"/>
    </xf>
    <xf numFmtId="0" fontId="10" fillId="0" borderId="112" xfId="0" applyFont="1" applyBorder="1" applyAlignment="1">
      <alignment horizontal="center" vertical="center"/>
    </xf>
    <xf numFmtId="0" fontId="26" fillId="9" borderId="1" xfId="3" applyFont="1" applyFill="1" applyBorder="1" applyAlignment="1">
      <alignment horizontal="center" vertical="center"/>
    </xf>
    <xf numFmtId="0" fontId="26" fillId="7" borderId="1" xfId="3" applyFont="1" applyFill="1" applyBorder="1" applyAlignment="1">
      <alignment horizontal="center" vertical="center"/>
    </xf>
    <xf numFmtId="0" fontId="2" fillId="0" borderId="27" xfId="0" applyFont="1" applyBorder="1" applyAlignment="1">
      <alignment horizontal="center" vertical="center"/>
    </xf>
    <xf numFmtId="0" fontId="9" fillId="0" borderId="1" xfId="0" applyFont="1" applyBorder="1" applyAlignment="1" applyProtection="1">
      <alignment horizontal="center" vertical="center" shrinkToFit="1"/>
    </xf>
    <xf numFmtId="0" fontId="2" fillId="0" borderId="116" xfId="0" applyFont="1" applyBorder="1" applyAlignment="1">
      <alignment horizontal="center" vertical="center"/>
    </xf>
    <xf numFmtId="0" fontId="9" fillId="0" borderId="1" xfId="0" applyNumberFormat="1" applyFont="1" applyBorder="1" applyAlignment="1" applyProtection="1">
      <alignment horizontal="left" vertical="center" shrinkToFit="1"/>
    </xf>
    <xf numFmtId="0" fontId="26" fillId="9" borderId="67" xfId="3" applyFont="1" applyFill="1" applyBorder="1" applyAlignment="1">
      <alignment horizontal="center" vertical="center"/>
    </xf>
    <xf numFmtId="0" fontId="22" fillId="0" borderId="73" xfId="2" applyFont="1" applyBorder="1" applyAlignment="1">
      <alignment horizontal="center" vertical="center" wrapText="1"/>
    </xf>
    <xf numFmtId="0" fontId="22" fillId="0" borderId="45" xfId="2" applyFont="1" applyBorder="1" applyAlignment="1">
      <alignment horizontal="center" vertical="center" wrapText="1"/>
    </xf>
    <xf numFmtId="0" fontId="22" fillId="0" borderId="119" xfId="2" applyFont="1" applyBorder="1" applyAlignment="1">
      <alignment horizontal="center" vertical="center" wrapText="1"/>
    </xf>
    <xf numFmtId="0" fontId="22" fillId="0" borderId="48" xfId="2" applyFont="1" applyBorder="1" applyAlignment="1">
      <alignment horizontal="center" vertical="center" wrapText="1"/>
    </xf>
    <xf numFmtId="0" fontId="22" fillId="0" borderId="120" xfId="2" applyFont="1" applyBorder="1" applyAlignment="1">
      <alignment horizontal="center" vertical="center" wrapText="1"/>
    </xf>
    <xf numFmtId="0" fontId="22" fillId="0" borderId="67" xfId="2" applyFont="1" applyBorder="1" applyAlignment="1">
      <alignment horizontal="center" vertical="center" wrapText="1"/>
    </xf>
    <xf numFmtId="0" fontId="26" fillId="9" borderId="114" xfId="3" applyFont="1" applyFill="1" applyBorder="1" applyAlignment="1">
      <alignment horizontal="center" vertical="center"/>
    </xf>
    <xf numFmtId="0" fontId="22" fillId="10" borderId="121" xfId="2" applyFont="1" applyFill="1" applyBorder="1" applyAlignment="1">
      <alignment horizontal="center" vertical="center" wrapText="1"/>
    </xf>
    <xf numFmtId="0" fontId="22" fillId="10" borderId="92" xfId="2" applyFont="1" applyFill="1" applyBorder="1" applyAlignment="1">
      <alignment horizontal="center" vertical="center" wrapText="1"/>
    </xf>
    <xf numFmtId="0" fontId="22" fillId="10" borderId="122" xfId="2" applyFont="1" applyFill="1" applyBorder="1" applyAlignment="1">
      <alignment horizontal="center" vertical="center" wrapText="1"/>
    </xf>
    <xf numFmtId="0" fontId="22" fillId="10" borderId="123" xfId="2" applyFont="1" applyFill="1" applyBorder="1" applyAlignment="1">
      <alignment horizontal="center" vertical="center" wrapText="1"/>
    </xf>
    <xf numFmtId="0" fontId="22" fillId="10" borderId="124" xfId="2" applyFont="1" applyFill="1" applyBorder="1" applyAlignment="1">
      <alignment horizontal="center" vertical="center" wrapText="1"/>
    </xf>
    <xf numFmtId="0" fontId="22" fillId="10" borderId="115" xfId="2" applyFont="1" applyFill="1" applyBorder="1" applyAlignment="1">
      <alignment horizontal="center" vertical="center" wrapText="1"/>
    </xf>
    <xf numFmtId="0" fontId="26" fillId="7" borderId="67" xfId="3" applyFont="1" applyFill="1" applyBorder="1" applyAlignment="1">
      <alignment horizontal="center" vertical="center"/>
    </xf>
    <xf numFmtId="0" fontId="22" fillId="0" borderId="73" xfId="3" applyFont="1" applyBorder="1" applyAlignment="1">
      <alignment horizontal="center" vertical="center" wrapText="1"/>
    </xf>
    <xf numFmtId="0" fontId="22" fillId="0" borderId="45" xfId="3" applyFont="1" applyBorder="1" applyAlignment="1">
      <alignment horizontal="center" vertical="center" wrapText="1"/>
    </xf>
    <xf numFmtId="0" fontId="22" fillId="0" borderId="48" xfId="3" applyFont="1" applyBorder="1" applyAlignment="1">
      <alignment horizontal="center" vertical="center" wrapText="1"/>
    </xf>
    <xf numFmtId="0" fontId="22" fillId="0" borderId="120" xfId="3" applyFont="1" applyBorder="1" applyAlignment="1">
      <alignment horizontal="center" vertical="center" wrapText="1"/>
    </xf>
    <xf numFmtId="0" fontId="22" fillId="0" borderId="119" xfId="3" applyFont="1" applyBorder="1" applyAlignment="1">
      <alignment horizontal="center" vertical="center" wrapText="1"/>
    </xf>
    <xf numFmtId="0" fontId="26" fillId="7" borderId="114" xfId="3" applyFont="1" applyFill="1" applyBorder="1" applyAlignment="1">
      <alignment horizontal="center" vertical="center"/>
    </xf>
    <xf numFmtId="0" fontId="22" fillId="10" borderId="121" xfId="3" applyNumberFormat="1" applyFont="1" applyFill="1" applyBorder="1" applyAlignment="1">
      <alignment horizontal="center" vertical="center" wrapText="1"/>
    </xf>
    <xf numFmtId="0" fontId="22" fillId="10" borderId="92" xfId="3" applyNumberFormat="1" applyFont="1" applyFill="1" applyBorder="1" applyAlignment="1">
      <alignment horizontal="center" vertical="center" wrapText="1"/>
    </xf>
    <xf numFmtId="0" fontId="22" fillId="10" borderId="123" xfId="3" applyNumberFormat="1" applyFont="1" applyFill="1" applyBorder="1" applyAlignment="1">
      <alignment horizontal="center" vertical="center" wrapText="1"/>
    </xf>
    <xf numFmtId="0" fontId="22" fillId="10" borderId="92" xfId="3" applyFont="1" applyFill="1" applyBorder="1" applyAlignment="1">
      <alignment horizontal="center" vertical="center" wrapText="1"/>
    </xf>
    <xf numFmtId="0" fontId="22" fillId="10" borderId="123" xfId="3" applyFont="1" applyFill="1" applyBorder="1" applyAlignment="1">
      <alignment horizontal="center" vertical="center" wrapText="1"/>
    </xf>
    <xf numFmtId="0" fontId="22" fillId="10" borderId="124" xfId="3" applyNumberFormat="1" applyFont="1" applyFill="1" applyBorder="1" applyAlignment="1">
      <alignment horizontal="center" vertical="center" wrapText="1"/>
    </xf>
    <xf numFmtId="0" fontId="22" fillId="10" borderId="122" xfId="3" applyFont="1" applyFill="1" applyBorder="1" applyAlignment="1">
      <alignment horizontal="center" vertical="center" wrapText="1"/>
    </xf>
    <xf numFmtId="0" fontId="22" fillId="10" borderId="93" xfId="3" applyNumberFormat="1" applyFont="1" applyFill="1" applyBorder="1" applyAlignment="1">
      <alignment horizontal="center" vertical="center" wrapText="1"/>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16" fillId="0" borderId="0" xfId="0" applyFont="1">
      <alignment vertical="center"/>
    </xf>
    <xf numFmtId="0" fontId="31" fillId="2" borderId="0" xfId="0" applyFont="1" applyFill="1" applyAlignment="1">
      <alignment vertical="center"/>
    </xf>
    <xf numFmtId="0" fontId="31" fillId="2" borderId="0" xfId="0" applyFont="1" applyFill="1" applyAlignment="1">
      <alignment vertical="center" shrinkToFit="1"/>
    </xf>
    <xf numFmtId="0" fontId="2" fillId="2" borderId="73" xfId="0" applyFont="1" applyFill="1" applyBorder="1" applyAlignment="1">
      <alignment horizontal="center" vertical="center" wrapText="1"/>
    </xf>
    <xf numFmtId="177" fontId="5" fillId="2" borderId="0" xfId="0" applyNumberFormat="1"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2" borderId="65"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3" xfId="0" applyFont="1" applyFill="1" applyBorder="1" applyAlignment="1">
      <alignment horizontal="center" vertical="center"/>
    </xf>
    <xf numFmtId="0" fontId="6" fillId="2" borderId="59" xfId="0" applyFont="1" applyFill="1" applyBorder="1" applyAlignment="1" applyProtection="1">
      <alignment horizontal="center" vertical="center"/>
      <protection locked="0"/>
    </xf>
    <xf numFmtId="0" fontId="6" fillId="2" borderId="59" xfId="0" applyFont="1" applyFill="1" applyBorder="1" applyAlignment="1" applyProtection="1">
      <alignment horizontal="left" vertical="center"/>
      <protection locked="0"/>
    </xf>
    <xf numFmtId="0" fontId="6" fillId="2" borderId="60" xfId="0" applyFont="1" applyFill="1" applyBorder="1" applyAlignment="1" applyProtection="1">
      <alignment horizontal="center" vertical="center"/>
      <protection locked="0"/>
    </xf>
    <xf numFmtId="0" fontId="6" fillId="2" borderId="60" xfId="0" applyFont="1" applyFill="1" applyBorder="1" applyAlignment="1" applyProtection="1">
      <alignment horizontal="left" vertical="center"/>
      <protection locked="0"/>
    </xf>
    <xf numFmtId="0" fontId="6" fillId="2" borderId="49" xfId="0" applyFont="1" applyFill="1" applyBorder="1" applyAlignment="1" applyProtection="1">
      <alignment horizontal="center" vertical="center"/>
      <protection locked="0"/>
    </xf>
    <xf numFmtId="0" fontId="6" fillId="2" borderId="49" xfId="0" applyFont="1" applyFill="1" applyBorder="1" applyAlignment="1" applyProtection="1">
      <alignment horizontal="left" vertical="center"/>
      <protection locked="0"/>
    </xf>
    <xf numFmtId="0" fontId="3" fillId="2" borderId="0" xfId="0" applyFont="1" applyFill="1">
      <alignment vertical="center"/>
    </xf>
    <xf numFmtId="0" fontId="2" fillId="3" borderId="61" xfId="0" applyFont="1" applyFill="1" applyBorder="1" applyAlignment="1">
      <alignment horizontal="center" vertical="center"/>
    </xf>
    <xf numFmtId="0" fontId="2" fillId="3" borderId="100" xfId="0" applyFont="1" applyFill="1" applyBorder="1" applyAlignment="1">
      <alignment horizontal="center" vertical="center"/>
    </xf>
    <xf numFmtId="0" fontId="8" fillId="2" borderId="3" xfId="0" applyFont="1" applyFill="1" applyBorder="1" applyAlignment="1">
      <alignment vertical="center"/>
    </xf>
    <xf numFmtId="0" fontId="2" fillId="2" borderId="7" xfId="0" applyFont="1" applyFill="1" applyBorder="1" applyAlignment="1">
      <alignment vertical="center"/>
    </xf>
    <xf numFmtId="0" fontId="2" fillId="2" borderId="21" xfId="0" applyFont="1" applyFill="1" applyBorder="1" applyAlignment="1">
      <alignment vertical="center"/>
    </xf>
    <xf numFmtId="0" fontId="8" fillId="2" borderId="17" xfId="0" applyFont="1" applyFill="1" applyBorder="1" applyAlignment="1">
      <alignment vertical="center"/>
    </xf>
    <xf numFmtId="0" fontId="9" fillId="2" borderId="0" xfId="0" applyFont="1" applyFill="1" applyBorder="1" applyAlignment="1">
      <alignment vertical="center"/>
    </xf>
    <xf numFmtId="178" fontId="2" fillId="2" borderId="19" xfId="0" applyNumberFormat="1" applyFont="1" applyFill="1" applyBorder="1" applyAlignment="1">
      <alignment vertical="center"/>
    </xf>
    <xf numFmtId="177" fontId="2" fillId="2" borderId="0" xfId="0" applyNumberFormat="1" applyFont="1" applyFill="1" applyBorder="1" applyAlignment="1">
      <alignment horizontal="center" vertical="center"/>
    </xf>
    <xf numFmtId="0" fontId="2" fillId="2" borderId="0" xfId="0" applyFont="1" applyFill="1" applyBorder="1" applyAlignment="1" applyProtection="1">
      <alignment vertical="center"/>
      <protection locked="0"/>
    </xf>
    <xf numFmtId="0" fontId="2" fillId="3" borderId="28" xfId="0" applyFont="1" applyFill="1" applyBorder="1" applyAlignment="1" applyProtection="1">
      <alignment horizontal="center" vertical="center" wrapText="1"/>
      <protection locked="0"/>
    </xf>
    <xf numFmtId="0" fontId="5" fillId="0" borderId="91"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2" borderId="44" xfId="0" applyNumberFormat="1" applyFont="1" applyFill="1" applyBorder="1" applyAlignment="1" applyProtection="1">
      <alignment vertical="center"/>
      <protection locked="0"/>
    </xf>
    <xf numFmtId="0" fontId="5" fillId="2" borderId="44" xfId="0" applyFont="1" applyFill="1" applyBorder="1" applyAlignment="1" applyProtection="1">
      <alignment vertical="center"/>
      <protection locked="0"/>
    </xf>
    <xf numFmtId="0" fontId="5" fillId="0" borderId="93" xfId="0" applyFont="1" applyBorder="1" applyAlignment="1" applyProtection="1">
      <alignment horizontal="center" vertical="center"/>
      <protection locked="0"/>
    </xf>
    <xf numFmtId="0" fontId="0" fillId="0" borderId="0" xfId="0" applyFill="1" applyBorder="1" applyAlignment="1">
      <alignment vertical="center" wrapText="1"/>
    </xf>
    <xf numFmtId="0" fontId="19" fillId="0" borderId="27" xfId="1" applyFont="1" applyBorder="1" applyAlignment="1" applyProtection="1">
      <alignment horizontal="center" vertical="center"/>
      <protection locked="0"/>
    </xf>
    <xf numFmtId="0" fontId="19" fillId="0" borderId="67" xfId="1" applyFont="1" applyBorder="1" applyAlignment="1" applyProtection="1">
      <alignment horizontal="center" vertical="center"/>
      <protection locked="0"/>
    </xf>
    <xf numFmtId="49" fontId="22" fillId="10" borderId="121" xfId="3" applyNumberFormat="1" applyFont="1" applyFill="1" applyBorder="1" applyAlignment="1">
      <alignment horizontal="center" vertical="center" wrapText="1"/>
    </xf>
    <xf numFmtId="49" fontId="22" fillId="10" borderId="92" xfId="3" applyNumberFormat="1" applyFont="1" applyFill="1" applyBorder="1" applyAlignment="1">
      <alignment horizontal="center" vertical="center" wrapText="1"/>
    </xf>
    <xf numFmtId="49" fontId="22" fillId="10" borderId="123" xfId="3" applyNumberFormat="1" applyFont="1" applyFill="1" applyBorder="1" applyAlignment="1">
      <alignment horizontal="center" vertical="center" wrapText="1"/>
    </xf>
    <xf numFmtId="0" fontId="35" fillId="0" borderId="0" xfId="0" applyFont="1">
      <alignment vertical="center"/>
    </xf>
    <xf numFmtId="0" fontId="36" fillId="0" borderId="0" xfId="0" applyFont="1" applyFill="1" applyAlignment="1">
      <alignment vertical="center" wrapText="1"/>
    </xf>
    <xf numFmtId="0" fontId="37" fillId="0" borderId="0" xfId="0" applyFont="1" applyFill="1">
      <alignment vertical="center"/>
    </xf>
    <xf numFmtId="0" fontId="37" fillId="0" borderId="18" xfId="0" applyFont="1" applyFill="1" applyBorder="1">
      <alignment vertical="center"/>
    </xf>
    <xf numFmtId="0" fontId="37" fillId="0" borderId="0" xfId="0" applyFont="1" applyFill="1" applyAlignment="1">
      <alignment vertical="center"/>
    </xf>
    <xf numFmtId="0" fontId="37" fillId="0" borderId="0" xfId="0" applyFont="1">
      <alignment vertical="center"/>
    </xf>
    <xf numFmtId="0" fontId="13" fillId="4" borderId="1" xfId="0" applyFont="1" applyFill="1" applyBorder="1" applyAlignment="1">
      <alignment horizontal="left" vertical="center" wrapText="1"/>
    </xf>
    <xf numFmtId="0" fontId="10" fillId="0" borderId="0" xfId="0" applyFont="1" applyAlignment="1">
      <alignment horizontal="left" vertical="center" wrapText="1"/>
    </xf>
    <xf numFmtId="0" fontId="5" fillId="2" borderId="91" xfId="0" applyFont="1" applyFill="1" applyBorder="1" applyAlignment="1" applyProtection="1">
      <alignment horizontal="center" vertical="center"/>
      <protection locked="0"/>
    </xf>
    <xf numFmtId="0" fontId="5" fillId="2" borderId="92" xfId="0" applyFont="1" applyFill="1" applyBorder="1" applyAlignment="1" applyProtection="1">
      <alignment horizontal="center" vertical="center"/>
      <protection locked="0"/>
    </xf>
    <xf numFmtId="0" fontId="5" fillId="2" borderId="93"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protection locked="0"/>
    </xf>
    <xf numFmtId="0" fontId="2" fillId="2" borderId="60" xfId="0" applyFont="1" applyFill="1" applyBorder="1" applyAlignment="1" applyProtection="1">
      <alignment vertical="center"/>
    </xf>
    <xf numFmtId="0" fontId="2" fillId="2" borderId="43" xfId="0" applyFont="1" applyFill="1" applyBorder="1" applyAlignment="1" applyProtection="1">
      <alignment vertical="center"/>
    </xf>
    <xf numFmtId="0" fontId="2" fillId="0" borderId="0" xfId="0" applyFont="1" applyAlignment="1">
      <alignment vertical="center"/>
    </xf>
    <xf numFmtId="0" fontId="2" fillId="2" borderId="21" xfId="0" applyFont="1" applyFill="1" applyBorder="1" applyAlignment="1" applyProtection="1">
      <alignment vertical="center"/>
      <protection locked="0"/>
    </xf>
    <xf numFmtId="0" fontId="2" fillId="2" borderId="10" xfId="0" applyFont="1" applyFill="1" applyBorder="1" applyAlignment="1" applyProtection="1">
      <alignment vertical="center"/>
    </xf>
    <xf numFmtId="0" fontId="2" fillId="2" borderId="7" xfId="0" applyFont="1" applyFill="1" applyBorder="1" applyAlignment="1" applyProtection="1">
      <alignment vertical="center"/>
    </xf>
    <xf numFmtId="0" fontId="5" fillId="2" borderId="8" xfId="0" applyFont="1" applyFill="1" applyBorder="1" applyAlignment="1" applyProtection="1">
      <alignment vertical="center"/>
      <protection locked="0"/>
    </xf>
    <xf numFmtId="0" fontId="2" fillId="2" borderId="52" xfId="0" applyFont="1" applyFill="1" applyBorder="1" applyAlignment="1" applyProtection="1">
      <alignment vertical="center"/>
      <protection locked="0"/>
    </xf>
    <xf numFmtId="0" fontId="2" fillId="0" borderId="0" xfId="0" applyFont="1" applyFill="1" applyBorder="1" applyAlignment="1">
      <alignment vertical="center"/>
    </xf>
    <xf numFmtId="0" fontId="19" fillId="0" borderId="150" xfId="1" applyFont="1" applyBorder="1" applyAlignment="1" applyProtection="1">
      <alignment horizontal="center" vertical="center"/>
      <protection locked="0"/>
    </xf>
    <xf numFmtId="0" fontId="19" fillId="0" borderId="149" xfId="1" applyFont="1" applyBorder="1" applyAlignment="1" applyProtection="1">
      <alignment horizontal="center" vertical="center"/>
      <protection locked="0"/>
    </xf>
    <xf numFmtId="0" fontId="4" fillId="0" borderId="144" xfId="0" applyFont="1" applyBorder="1" applyProtection="1">
      <alignment vertical="center"/>
      <protection locked="0"/>
    </xf>
    <xf numFmtId="0" fontId="5" fillId="2" borderId="69" xfId="0" applyFont="1" applyFill="1" applyBorder="1" applyAlignment="1" applyProtection="1">
      <alignment horizontal="center" vertical="center"/>
      <protection locked="0"/>
    </xf>
    <xf numFmtId="0" fontId="5" fillId="2" borderId="30" xfId="0" applyFont="1" applyFill="1" applyBorder="1" applyAlignment="1" applyProtection="1">
      <alignment vertical="center"/>
      <protection locked="0"/>
    </xf>
    <xf numFmtId="0" fontId="2" fillId="2" borderId="30" xfId="0" applyFont="1" applyFill="1" applyBorder="1" applyAlignment="1" applyProtection="1">
      <alignment vertical="center"/>
      <protection locked="0"/>
    </xf>
    <xf numFmtId="41" fontId="5" fillId="2" borderId="0" xfId="0" applyNumberFormat="1" applyFont="1" applyFill="1" applyBorder="1" applyAlignment="1" applyProtection="1">
      <alignment vertical="center"/>
      <protection locked="0"/>
    </xf>
    <xf numFmtId="49" fontId="5" fillId="0" borderId="65" xfId="0" applyNumberFormat="1" applyFont="1" applyBorder="1" applyAlignment="1" applyProtection="1">
      <alignment horizontal="center" vertical="center"/>
      <protection locked="0"/>
    </xf>
    <xf numFmtId="0" fontId="5" fillId="0" borderId="59" xfId="0" applyFont="1" applyBorder="1" applyAlignment="1" applyProtection="1">
      <alignment horizontal="left" vertical="center" wrapText="1" shrinkToFit="1"/>
      <protection locked="0"/>
    </xf>
    <xf numFmtId="0" fontId="2" fillId="0" borderId="96" xfId="0" applyFont="1" applyBorder="1" applyAlignment="1" applyProtection="1">
      <alignment horizontal="left" vertical="center" wrapText="1"/>
      <protection locked="0"/>
    </xf>
    <xf numFmtId="0" fontId="2" fillId="0" borderId="59" xfId="0" applyFont="1" applyBorder="1" applyAlignment="1" applyProtection="1">
      <alignment horizontal="left" vertical="center" wrapText="1"/>
      <protection locked="0"/>
    </xf>
    <xf numFmtId="0" fontId="2" fillId="0" borderId="66" xfId="0" applyFont="1" applyBorder="1" applyAlignment="1" applyProtection="1">
      <alignment horizontal="center" vertical="center"/>
      <protection locked="0"/>
    </xf>
    <xf numFmtId="49" fontId="5" fillId="0" borderId="61" xfId="0" applyNumberFormat="1" applyFont="1" applyBorder="1" applyAlignment="1" applyProtection="1">
      <alignment horizontal="center" vertical="center"/>
      <protection locked="0"/>
    </xf>
    <xf numFmtId="0" fontId="5" fillId="0" borderId="60" xfId="0" applyFont="1" applyBorder="1" applyAlignment="1" applyProtection="1">
      <alignment horizontal="left" vertical="center" wrapText="1" shrinkToFit="1"/>
      <protection locked="0"/>
    </xf>
    <xf numFmtId="0" fontId="5" fillId="0" borderId="60" xfId="0" applyFont="1" applyBorder="1" applyAlignment="1" applyProtection="1">
      <alignment horizontal="center" vertical="center" wrapText="1"/>
      <protection locked="0"/>
    </xf>
    <xf numFmtId="0" fontId="2" fillId="0" borderId="97"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 fillId="0" borderId="62" xfId="0" applyFont="1" applyBorder="1" applyAlignment="1" applyProtection="1">
      <alignment horizontal="center" vertical="center"/>
      <protection locked="0"/>
    </xf>
    <xf numFmtId="0" fontId="5" fillId="0" borderId="94" xfId="0" applyFont="1" applyBorder="1" applyAlignment="1" applyProtection="1">
      <alignment horizontal="center" vertical="center"/>
      <protection locked="0"/>
    </xf>
    <xf numFmtId="0" fontId="5" fillId="0" borderId="98" xfId="0" applyFont="1" applyBorder="1" applyAlignment="1" applyProtection="1">
      <alignment horizontal="left" vertical="center" wrapText="1" shrinkToFit="1"/>
      <protection locked="0"/>
    </xf>
    <xf numFmtId="0" fontId="5" fillId="0" borderId="98" xfId="0" applyFont="1" applyBorder="1" applyAlignment="1" applyProtection="1">
      <alignment horizontal="center" vertical="center" wrapText="1"/>
      <protection locked="0"/>
    </xf>
    <xf numFmtId="0" fontId="5" fillId="0" borderId="98" xfId="0" applyFont="1" applyBorder="1" applyAlignment="1" applyProtection="1">
      <alignment horizontal="center" vertical="center"/>
      <protection locked="0"/>
    </xf>
    <xf numFmtId="0" fontId="2" fillId="0" borderId="99" xfId="0" applyFont="1" applyBorder="1" applyAlignment="1" applyProtection="1">
      <alignment horizontal="left" vertical="center" wrapText="1"/>
      <protection locked="0"/>
    </xf>
    <xf numFmtId="0" fontId="2" fillId="0" borderId="98" xfId="0" applyFont="1" applyBorder="1" applyAlignment="1" applyProtection="1">
      <alignment horizontal="left" vertical="center" wrapText="1"/>
      <protection locked="0"/>
    </xf>
    <xf numFmtId="0" fontId="2" fillId="0" borderId="95" xfId="0" applyFont="1" applyBorder="1" applyAlignment="1" applyProtection="1">
      <alignment horizontal="center" vertical="center"/>
      <protection locked="0"/>
    </xf>
    <xf numFmtId="0" fontId="2" fillId="2" borderId="0" xfId="0" applyFont="1" applyFill="1" applyAlignment="1" applyProtection="1">
      <alignment vertical="center"/>
      <protection locked="0"/>
    </xf>
    <xf numFmtId="0" fontId="2" fillId="0" borderId="0" xfId="0" applyFont="1" applyProtection="1">
      <alignment vertical="center"/>
      <protection locked="0"/>
    </xf>
    <xf numFmtId="0" fontId="5" fillId="2" borderId="0" xfId="0" applyFont="1" applyFill="1" applyBorder="1" applyAlignment="1" applyProtection="1">
      <alignment vertical="center"/>
      <protection locked="0"/>
    </xf>
    <xf numFmtId="0" fontId="3" fillId="2" borderId="0" xfId="0" applyFont="1" applyFill="1" applyAlignment="1" applyProtection="1">
      <protection locked="0"/>
    </xf>
    <xf numFmtId="0" fontId="2" fillId="2" borderId="33" xfId="0" applyFont="1" applyFill="1" applyBorder="1" applyAlignment="1" applyProtection="1">
      <alignment vertical="center"/>
      <protection locked="0"/>
    </xf>
    <xf numFmtId="0" fontId="2" fillId="2" borderId="25" xfId="0" applyFont="1" applyFill="1" applyBorder="1" applyAlignment="1" applyProtection="1">
      <alignment vertical="center"/>
      <protection locked="0"/>
    </xf>
    <xf numFmtId="0" fontId="2" fillId="2" borderId="0" xfId="0" applyFont="1" applyFill="1" applyAlignment="1" applyProtection="1">
      <alignment vertical="center"/>
    </xf>
    <xf numFmtId="0" fontId="2" fillId="2" borderId="0" xfId="0" applyFont="1" applyFill="1" applyBorder="1" applyAlignment="1" applyProtection="1">
      <alignment vertical="center" shrinkToFit="1"/>
    </xf>
    <xf numFmtId="0" fontId="2" fillId="3" borderId="1" xfId="0" applyFont="1" applyFill="1" applyBorder="1" applyAlignment="1" applyProtection="1">
      <alignment horizontal="center" vertical="center"/>
    </xf>
    <xf numFmtId="0" fontId="2" fillId="0" borderId="29"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5" xfId="0" applyFont="1" applyBorder="1" applyAlignment="1" applyProtection="1">
      <alignment horizontal="center" vertical="center"/>
    </xf>
    <xf numFmtId="0" fontId="31" fillId="2" borderId="0" xfId="0" applyFont="1" applyFill="1" applyAlignment="1" applyProtection="1">
      <alignment vertical="center"/>
      <protection locked="0"/>
    </xf>
    <xf numFmtId="0" fontId="31" fillId="2" borderId="0" xfId="0" applyFont="1" applyFill="1" applyBorder="1" applyAlignment="1" applyProtection="1">
      <alignment vertical="center"/>
      <protection locked="0"/>
    </xf>
    <xf numFmtId="0" fontId="2" fillId="2" borderId="0" xfId="0" applyFont="1" applyFill="1" applyBorder="1" applyAlignment="1" applyProtection="1">
      <protection locked="0"/>
    </xf>
    <xf numFmtId="0" fontId="2" fillId="2" borderId="3" xfId="0" applyFont="1" applyFill="1" applyBorder="1" applyAlignment="1" applyProtection="1">
      <alignment vertical="center"/>
      <protection locked="0"/>
    </xf>
    <xf numFmtId="0" fontId="2" fillId="2" borderId="25" xfId="0" applyFont="1" applyFill="1" applyBorder="1" applyAlignment="1" applyProtection="1">
      <protection locked="0"/>
    </xf>
    <xf numFmtId="0" fontId="2" fillId="2" borderId="0" xfId="0" applyFont="1" applyFill="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11" xfId="0" applyFont="1" applyBorder="1" applyAlignment="1" applyProtection="1">
      <alignment horizontal="center" vertical="center"/>
      <protection locked="0"/>
    </xf>
    <xf numFmtId="0" fontId="2" fillId="0" borderId="0" xfId="0" applyFont="1" applyBorder="1" applyProtection="1">
      <alignment vertical="center"/>
      <protection locked="0"/>
    </xf>
    <xf numFmtId="41" fontId="5" fillId="0" borderId="10" xfId="0" applyNumberFormat="1" applyFont="1" applyBorder="1" applyAlignment="1" applyProtection="1">
      <alignment horizontal="center" vertical="center" shrinkToFit="1"/>
      <protection locked="0"/>
    </xf>
    <xf numFmtId="41" fontId="5" fillId="0" borderId="10" xfId="0" applyNumberFormat="1" applyFont="1" applyBorder="1" applyAlignment="1" applyProtection="1">
      <alignment vertical="center" shrinkToFit="1"/>
      <protection locked="0"/>
    </xf>
    <xf numFmtId="41" fontId="5" fillId="0" borderId="7" xfId="0" applyNumberFormat="1" applyFont="1" applyBorder="1" applyAlignment="1" applyProtection="1">
      <alignment vertical="center" shrinkToFit="1"/>
      <protection locked="0"/>
    </xf>
    <xf numFmtId="41" fontId="5" fillId="0" borderId="22" xfId="0" applyNumberFormat="1" applyFont="1" applyBorder="1" applyAlignment="1" applyProtection="1">
      <alignment vertical="center" shrinkToFit="1"/>
      <protection locked="0"/>
    </xf>
    <xf numFmtId="41" fontId="3" fillId="0" borderId="1" xfId="0" applyNumberFormat="1" applyFont="1" applyBorder="1" applyAlignment="1" applyProtection="1">
      <alignment vertical="center" shrinkToFit="1"/>
      <protection locked="0"/>
    </xf>
    <xf numFmtId="41" fontId="3" fillId="0" borderId="15" xfId="0" applyNumberFormat="1" applyFont="1" applyBorder="1" applyAlignment="1" applyProtection="1">
      <alignment vertical="center" shrinkToFit="1"/>
      <protection locked="0"/>
    </xf>
    <xf numFmtId="41" fontId="5" fillId="0" borderId="1" xfId="0" applyNumberFormat="1" applyFont="1" applyBorder="1" applyAlignment="1" applyProtection="1">
      <alignment horizontal="center" vertical="center" shrinkToFit="1"/>
      <protection locked="0"/>
    </xf>
    <xf numFmtId="41" fontId="5" fillId="0" borderId="1" xfId="0" applyNumberFormat="1" applyFont="1" applyBorder="1" applyAlignment="1" applyProtection="1">
      <alignment vertical="center" shrinkToFit="1"/>
      <protection locked="0"/>
    </xf>
    <xf numFmtId="41" fontId="5" fillId="0" borderId="27" xfId="0" applyNumberFormat="1" applyFont="1" applyBorder="1" applyAlignment="1" applyProtection="1">
      <alignment vertical="center" shrinkToFit="1"/>
      <protection locked="0"/>
    </xf>
    <xf numFmtId="41" fontId="5" fillId="0" borderId="15" xfId="0" applyNumberFormat="1" applyFont="1" applyBorder="1" applyAlignment="1" applyProtection="1">
      <alignment vertical="center" shrinkToFit="1"/>
      <protection locked="0"/>
    </xf>
    <xf numFmtId="41" fontId="3" fillId="0" borderId="133" xfId="0" applyNumberFormat="1" applyFont="1" applyBorder="1" applyAlignment="1" applyProtection="1">
      <alignment vertical="center" shrinkToFit="1"/>
      <protection locked="0"/>
    </xf>
    <xf numFmtId="41" fontId="3" fillId="0" borderId="134" xfId="0" applyNumberFormat="1" applyFont="1" applyBorder="1" applyAlignment="1" applyProtection="1">
      <alignment vertical="center" shrinkToFit="1"/>
      <protection locked="0"/>
    </xf>
    <xf numFmtId="41" fontId="5" fillId="0" borderId="133" xfId="0" applyNumberFormat="1" applyFont="1" applyBorder="1" applyAlignment="1" applyProtection="1">
      <alignment vertical="center" shrinkToFit="1"/>
      <protection locked="0"/>
    </xf>
    <xf numFmtId="41" fontId="5" fillId="0" borderId="143" xfId="0" applyNumberFormat="1" applyFont="1" applyBorder="1" applyAlignment="1" applyProtection="1">
      <alignment vertical="center" shrinkToFit="1"/>
      <protection locked="0"/>
    </xf>
    <xf numFmtId="41" fontId="5" fillId="0" borderId="134" xfId="0" applyNumberFormat="1" applyFont="1" applyBorder="1" applyAlignment="1" applyProtection="1">
      <alignment vertical="center" shrinkToFit="1"/>
      <protection locked="0"/>
    </xf>
    <xf numFmtId="41" fontId="5" fillId="0" borderId="83" xfId="0" applyNumberFormat="1" applyFont="1" applyBorder="1" applyAlignment="1" applyProtection="1">
      <alignment vertical="center" shrinkToFit="1"/>
      <protection locked="0"/>
    </xf>
    <xf numFmtId="41" fontId="5" fillId="0" borderId="138" xfId="0" applyNumberFormat="1" applyFont="1" applyBorder="1" applyAlignment="1" applyProtection="1">
      <alignment vertical="center" shrinkToFit="1"/>
      <protection locked="0"/>
    </xf>
    <xf numFmtId="41" fontId="5" fillId="0" borderId="84" xfId="0" applyNumberFormat="1" applyFont="1" applyBorder="1" applyAlignment="1" applyProtection="1">
      <alignment vertical="center" shrinkToFit="1"/>
      <protection locked="0"/>
    </xf>
    <xf numFmtId="41" fontId="2" fillId="0" borderId="133" xfId="0" applyNumberFormat="1" applyFont="1" applyBorder="1" applyProtection="1">
      <alignment vertical="center"/>
      <protection locked="0"/>
    </xf>
    <xf numFmtId="41" fontId="2" fillId="0" borderId="134" xfId="0" applyNumberFormat="1" applyFont="1" applyBorder="1" applyProtection="1">
      <alignment vertical="center"/>
      <protection locked="0"/>
    </xf>
    <xf numFmtId="41" fontId="5" fillId="0" borderId="59" xfId="0" applyNumberFormat="1" applyFont="1" applyBorder="1" applyAlignment="1" applyProtection="1">
      <alignment horizontal="center" vertical="center" shrinkToFit="1"/>
      <protection locked="0"/>
    </xf>
    <xf numFmtId="41" fontId="5" fillId="0" borderId="59" xfId="0" applyNumberFormat="1" applyFont="1" applyBorder="1" applyAlignment="1" applyProtection="1">
      <alignment vertical="center" shrinkToFit="1"/>
      <protection locked="0"/>
    </xf>
    <xf numFmtId="41" fontId="5" fillId="0" borderId="72" xfId="0" applyNumberFormat="1" applyFont="1" applyBorder="1" applyAlignment="1" applyProtection="1">
      <alignment vertical="center" shrinkToFit="1"/>
      <protection locked="0"/>
    </xf>
    <xf numFmtId="41" fontId="5" fillId="0" borderId="66" xfId="0" applyNumberFormat="1" applyFont="1" applyBorder="1" applyAlignment="1" applyProtection="1">
      <alignment vertical="center" shrinkToFit="1"/>
      <protection locked="0"/>
    </xf>
    <xf numFmtId="41" fontId="5" fillId="0" borderId="49" xfId="0" applyNumberFormat="1" applyFont="1" applyBorder="1" applyAlignment="1" applyProtection="1">
      <alignment horizontal="center" vertical="center" shrinkToFit="1"/>
      <protection locked="0"/>
    </xf>
    <xf numFmtId="41" fontId="5" fillId="0" borderId="49" xfId="0" applyNumberFormat="1" applyFont="1" applyBorder="1" applyAlignment="1" applyProtection="1">
      <alignment vertical="center" shrinkToFit="1"/>
      <protection locked="0"/>
    </xf>
    <xf numFmtId="41" fontId="5" fillId="0" borderId="46" xfId="0" applyNumberFormat="1" applyFont="1" applyBorder="1" applyAlignment="1" applyProtection="1">
      <alignment vertical="center" shrinkToFit="1"/>
      <protection locked="0"/>
    </xf>
    <xf numFmtId="41" fontId="5" fillId="0" borderId="64" xfId="0" applyNumberFormat="1" applyFont="1" applyBorder="1" applyAlignment="1" applyProtection="1">
      <alignment vertical="center" shrinkToFit="1"/>
      <protection locked="0"/>
    </xf>
    <xf numFmtId="182" fontId="5" fillId="0" borderId="85" xfId="0" applyNumberFormat="1" applyFont="1" applyBorder="1" applyAlignment="1" applyProtection="1">
      <alignment horizontal="right" vertical="center" shrinkToFit="1"/>
      <protection locked="0"/>
    </xf>
    <xf numFmtId="182" fontId="5" fillId="0" borderId="5" xfId="0" applyNumberFormat="1" applyFont="1" applyBorder="1" applyAlignment="1" applyProtection="1">
      <alignment horizontal="right" vertical="center" shrinkToFit="1"/>
      <protection locked="0"/>
    </xf>
    <xf numFmtId="182" fontId="5" fillId="0" borderId="68" xfId="0" applyNumberFormat="1" applyFont="1" applyBorder="1" applyAlignment="1" applyProtection="1">
      <alignment horizontal="right" vertical="center" shrinkToFit="1"/>
      <protection locked="0"/>
    </xf>
    <xf numFmtId="41" fontId="5" fillId="0" borderId="50" xfId="0" applyNumberFormat="1" applyFont="1" applyBorder="1" applyAlignment="1" applyProtection="1">
      <alignment vertical="center" shrinkToFit="1"/>
      <protection locked="0"/>
    </xf>
    <xf numFmtId="41" fontId="5" fillId="0" borderId="112" xfId="0" applyNumberFormat="1" applyFont="1" applyBorder="1" applyAlignment="1" applyProtection="1">
      <alignment vertical="center" shrinkToFit="1"/>
      <protection locked="0"/>
    </xf>
    <xf numFmtId="41" fontId="5" fillId="0" borderId="130" xfId="0" applyNumberFormat="1" applyFont="1" applyBorder="1" applyAlignment="1" applyProtection="1">
      <alignment vertical="center" shrinkToFit="1"/>
      <protection locked="0"/>
    </xf>
    <xf numFmtId="41" fontId="5" fillId="0" borderId="71" xfId="0" applyNumberFormat="1" applyFont="1" applyBorder="1" applyAlignment="1" applyProtection="1">
      <alignment vertical="center" shrinkToFit="1"/>
      <protection locked="0"/>
    </xf>
    <xf numFmtId="41" fontId="5" fillId="0" borderId="111" xfId="0" applyNumberFormat="1" applyFont="1" applyBorder="1" applyAlignment="1" applyProtection="1">
      <alignment vertical="center" shrinkToFit="1"/>
      <protection locked="0"/>
    </xf>
    <xf numFmtId="41" fontId="5" fillId="0" borderId="131" xfId="0" applyNumberFormat="1" applyFont="1" applyBorder="1" applyAlignment="1" applyProtection="1">
      <alignment vertical="center" shrinkToFit="1"/>
      <protection locked="0"/>
    </xf>
    <xf numFmtId="0" fontId="2" fillId="0" borderId="0" xfId="0" applyFont="1" applyAlignment="1" applyProtection="1">
      <alignment horizontal="center" vertical="center"/>
      <protection locked="0"/>
    </xf>
    <xf numFmtId="0" fontId="3" fillId="2" borderId="0" xfId="0" applyFont="1" applyFill="1" applyBorder="1" applyAlignment="1" applyProtection="1">
      <alignment vertical="center"/>
      <protection locked="0"/>
    </xf>
    <xf numFmtId="0" fontId="2" fillId="2" borderId="0" xfId="0" applyFont="1" applyFill="1" applyProtection="1">
      <alignment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xf>
    <xf numFmtId="0" fontId="31" fillId="2" borderId="0" xfId="0" applyFont="1" applyFill="1" applyBorder="1" applyAlignment="1" applyProtection="1">
      <alignment vertical="center"/>
    </xf>
    <xf numFmtId="0" fontId="31" fillId="2" borderId="0" xfId="0" applyFont="1" applyFill="1" applyAlignment="1" applyProtection="1">
      <alignment vertical="center"/>
    </xf>
    <xf numFmtId="0" fontId="2" fillId="3" borderId="34" xfId="0" applyFont="1" applyFill="1" applyBorder="1" applyAlignment="1" applyProtection="1">
      <alignment horizontal="center" vertical="center"/>
    </xf>
    <xf numFmtId="0" fontId="2" fillId="3" borderId="139" xfId="0" applyFont="1" applyFill="1" applyBorder="1" applyAlignment="1" applyProtection="1">
      <alignment horizontal="center" vertical="center"/>
    </xf>
    <xf numFmtId="0" fontId="2" fillId="3" borderId="128" xfId="0" applyFont="1" applyFill="1" applyBorder="1" applyAlignment="1" applyProtection="1">
      <alignment horizontal="center" vertical="center"/>
    </xf>
    <xf numFmtId="177" fontId="5" fillId="3" borderId="35" xfId="0" applyNumberFormat="1" applyFont="1" applyFill="1" applyBorder="1" applyAlignment="1" applyProtection="1">
      <alignment horizontal="center" vertical="center" shrinkToFit="1"/>
    </xf>
    <xf numFmtId="177" fontId="5" fillId="3" borderId="140" xfId="0" applyNumberFormat="1" applyFont="1" applyFill="1" applyBorder="1" applyAlignment="1" applyProtection="1">
      <alignment horizontal="center" vertical="center" shrinkToFit="1"/>
    </xf>
    <xf numFmtId="177" fontId="5" fillId="3" borderId="141" xfId="0" applyNumberFormat="1" applyFont="1" applyFill="1" applyBorder="1" applyAlignment="1" applyProtection="1">
      <alignment horizontal="center" vertical="center" shrinkToFit="1"/>
    </xf>
    <xf numFmtId="41" fontId="5" fillId="3" borderId="1" xfId="0" applyNumberFormat="1" applyFont="1" applyFill="1" applyBorder="1" applyAlignment="1" applyProtection="1">
      <alignment horizontal="center" vertical="center" shrinkToFit="1"/>
    </xf>
    <xf numFmtId="41" fontId="5" fillId="3" borderId="1" xfId="0" applyNumberFormat="1" applyFont="1" applyFill="1" applyBorder="1" applyAlignment="1" applyProtection="1">
      <alignment vertical="center" shrinkToFit="1"/>
    </xf>
    <xf numFmtId="41" fontId="5" fillId="3" borderId="27" xfId="0" applyNumberFormat="1" applyFont="1" applyFill="1" applyBorder="1" applyAlignment="1" applyProtection="1">
      <alignment vertical="center" shrinkToFit="1"/>
    </xf>
    <xf numFmtId="41" fontId="5" fillId="3" borderId="15" xfId="0" applyNumberFormat="1" applyFont="1" applyFill="1" applyBorder="1" applyAlignment="1" applyProtection="1">
      <alignment vertical="center" shrinkToFit="1"/>
    </xf>
    <xf numFmtId="41" fontId="5" fillId="3" borderId="28" xfId="0" applyNumberFormat="1" applyFont="1" applyFill="1" applyBorder="1" applyAlignment="1" applyProtection="1">
      <alignment horizontal="center" vertical="center" shrinkToFit="1"/>
    </xf>
    <xf numFmtId="41" fontId="5" fillId="3" borderId="28" xfId="0" applyNumberFormat="1" applyFont="1" applyFill="1" applyBorder="1" applyAlignment="1" applyProtection="1">
      <alignment vertical="center" shrinkToFit="1"/>
    </xf>
    <xf numFmtId="41" fontId="5" fillId="3" borderId="2" xfId="0" applyNumberFormat="1" applyFont="1" applyFill="1" applyBorder="1" applyAlignment="1" applyProtection="1">
      <alignment vertical="center" shrinkToFit="1"/>
    </xf>
    <xf numFmtId="41" fontId="5" fillId="3" borderId="129" xfId="0" applyNumberFormat="1" applyFont="1" applyFill="1" applyBorder="1" applyAlignment="1" applyProtection="1">
      <alignment vertical="center" shrinkToFit="1"/>
    </xf>
    <xf numFmtId="41" fontId="5" fillId="3" borderId="83" xfId="0" applyNumberFormat="1" applyFont="1" applyFill="1" applyBorder="1" applyAlignment="1" applyProtection="1">
      <alignment horizontal="center" vertical="center" shrinkToFit="1"/>
    </xf>
    <xf numFmtId="41" fontId="5" fillId="3" borderId="83" xfId="0" applyNumberFormat="1" applyFont="1" applyFill="1" applyBorder="1" applyAlignment="1" applyProtection="1">
      <alignment vertical="center" shrinkToFit="1"/>
    </xf>
    <xf numFmtId="41" fontId="5" fillId="3" borderId="138" xfId="0" applyNumberFormat="1" applyFont="1" applyFill="1" applyBorder="1" applyAlignment="1" applyProtection="1">
      <alignment vertical="center" shrinkToFit="1"/>
    </xf>
    <xf numFmtId="41" fontId="5" fillId="3" borderId="84" xfId="0" applyNumberFormat="1" applyFont="1" applyFill="1" applyBorder="1" applyAlignment="1" applyProtection="1">
      <alignment vertical="center" shrinkToFit="1"/>
    </xf>
    <xf numFmtId="41" fontId="5" fillId="3" borderId="83" xfId="0" applyNumberFormat="1" applyFont="1" applyFill="1" applyBorder="1" applyAlignment="1" applyProtection="1">
      <alignment horizontal="right" vertical="center" shrinkToFit="1"/>
    </xf>
    <xf numFmtId="41" fontId="5" fillId="3" borderId="84" xfId="0" applyNumberFormat="1" applyFont="1" applyFill="1" applyBorder="1" applyAlignment="1" applyProtection="1">
      <alignment horizontal="right" vertical="center" shrinkToFit="1"/>
    </xf>
    <xf numFmtId="41" fontId="5" fillId="0" borderId="50" xfId="0" applyNumberFormat="1" applyFont="1" applyBorder="1" applyAlignment="1" applyProtection="1">
      <alignment horizontal="right" vertical="center" shrinkToFit="1"/>
    </xf>
    <xf numFmtId="41" fontId="34" fillId="0" borderId="50" xfId="0" applyNumberFormat="1" applyFont="1" applyBorder="1" applyAlignment="1" applyProtection="1">
      <alignment horizontal="center" vertical="center" shrinkToFit="1"/>
    </xf>
    <xf numFmtId="41" fontId="5" fillId="0" borderId="71" xfId="0" applyNumberFormat="1" applyFont="1" applyBorder="1" applyAlignment="1" applyProtection="1">
      <alignment horizontal="right" vertical="center" shrinkToFit="1"/>
    </xf>
    <xf numFmtId="41" fontId="34" fillId="0" borderId="71" xfId="0" applyNumberFormat="1" applyFont="1" applyBorder="1" applyAlignment="1" applyProtection="1">
      <alignment horizontal="center" vertical="center" shrinkToFit="1"/>
    </xf>
    <xf numFmtId="41" fontId="5" fillId="0" borderId="72" xfId="0" applyNumberFormat="1" applyFont="1" applyBorder="1" applyAlignment="1" applyProtection="1">
      <alignment horizontal="right" vertical="center" shrinkToFit="1"/>
    </xf>
    <xf numFmtId="41" fontId="34" fillId="0" borderId="72" xfId="0" applyNumberFormat="1" applyFont="1" applyBorder="1" applyAlignment="1" applyProtection="1">
      <alignment horizontal="center" vertical="center" shrinkToFit="1"/>
    </xf>
    <xf numFmtId="41" fontId="5" fillId="0" borderId="46" xfId="0" applyNumberFormat="1" applyFont="1" applyBorder="1" applyAlignment="1" applyProtection="1">
      <alignment horizontal="right" vertical="center" shrinkToFit="1"/>
    </xf>
    <xf numFmtId="41" fontId="34" fillId="0" borderId="46" xfId="0" applyNumberFormat="1" applyFont="1" applyBorder="1" applyAlignment="1" applyProtection="1">
      <alignment horizontal="center" vertical="center" shrinkToFit="1"/>
    </xf>
    <xf numFmtId="41" fontId="5" fillId="3" borderId="50" xfId="0" applyNumberFormat="1" applyFont="1" applyFill="1" applyBorder="1" applyAlignment="1" applyProtection="1">
      <alignment horizontal="right" vertical="center" shrinkToFit="1"/>
    </xf>
    <xf numFmtId="41" fontId="34" fillId="3" borderId="50" xfId="0" applyNumberFormat="1" applyFont="1" applyFill="1" applyBorder="1" applyAlignment="1" applyProtection="1">
      <alignment horizontal="center" vertical="center" shrinkToFit="1"/>
    </xf>
    <xf numFmtId="41" fontId="5" fillId="3" borderId="54" xfId="0" applyNumberFormat="1" applyFont="1" applyFill="1" applyBorder="1" applyAlignment="1" applyProtection="1">
      <alignment horizontal="right" vertical="center" shrinkToFit="1"/>
    </xf>
    <xf numFmtId="41" fontId="34" fillId="3" borderId="54" xfId="0" applyNumberFormat="1" applyFont="1" applyFill="1" applyBorder="1" applyAlignment="1" applyProtection="1">
      <alignment horizontal="center" vertical="center" shrinkToFit="1"/>
    </xf>
    <xf numFmtId="41" fontId="5" fillId="3" borderId="50" xfId="0" applyNumberFormat="1" applyFont="1" applyFill="1" applyBorder="1" applyAlignment="1" applyProtection="1">
      <alignment vertical="center" shrinkToFit="1"/>
    </xf>
    <xf numFmtId="41" fontId="5" fillId="3" borderId="112" xfId="0" applyNumberFormat="1" applyFont="1" applyFill="1" applyBorder="1" applyAlignment="1" applyProtection="1">
      <alignment vertical="center" shrinkToFit="1"/>
    </xf>
    <xf numFmtId="41" fontId="5" fillId="3" borderId="130" xfId="0" applyNumberFormat="1" applyFont="1" applyFill="1" applyBorder="1" applyAlignment="1" applyProtection="1">
      <alignment vertical="center" shrinkToFit="1"/>
    </xf>
    <xf numFmtId="41" fontId="5" fillId="3" borderId="54" xfId="0" applyNumberFormat="1" applyFont="1" applyFill="1" applyBorder="1" applyAlignment="1" applyProtection="1">
      <alignment vertical="center" shrinkToFit="1"/>
    </xf>
    <xf numFmtId="41" fontId="5" fillId="3" borderId="98" xfId="0" applyNumberFormat="1" applyFont="1" applyFill="1" applyBorder="1" applyAlignment="1" applyProtection="1">
      <alignment vertical="center" shrinkToFit="1"/>
    </xf>
    <xf numFmtId="41" fontId="5" fillId="3" borderId="95" xfId="0" applyNumberFormat="1" applyFont="1" applyFill="1" applyBorder="1" applyAlignment="1" applyProtection="1">
      <alignment vertical="center" shrinkToFit="1"/>
    </xf>
    <xf numFmtId="0" fontId="3" fillId="2" borderId="0" xfId="0" applyFont="1" applyFill="1" applyBorder="1" applyAlignment="1" applyProtection="1">
      <alignment vertical="center"/>
    </xf>
    <xf numFmtId="0" fontId="2" fillId="2" borderId="0" xfId="0" applyFont="1" applyFill="1" applyBorder="1" applyAlignment="1" applyProtection="1">
      <alignment horizontal="left" vertical="center"/>
    </xf>
    <xf numFmtId="0" fontId="2" fillId="2" borderId="0" xfId="0" applyFont="1" applyFill="1" applyProtection="1">
      <alignment vertical="center"/>
    </xf>
    <xf numFmtId="0" fontId="2" fillId="2" borderId="0" xfId="0" applyFont="1" applyFill="1" applyBorder="1" applyAlignment="1" applyProtection="1">
      <alignment horizontal="center" vertical="center"/>
    </xf>
    <xf numFmtId="0" fontId="2" fillId="0" borderId="0" xfId="0" applyFont="1" applyProtection="1">
      <alignment vertical="center"/>
    </xf>
    <xf numFmtId="0" fontId="8" fillId="0" borderId="1" xfId="0" applyFont="1" applyBorder="1" applyAlignment="1" applyProtection="1">
      <alignment vertical="center" wrapText="1"/>
    </xf>
    <xf numFmtId="0" fontId="2" fillId="0" borderId="1" xfId="0" applyFont="1" applyBorder="1" applyProtection="1">
      <alignment vertical="center"/>
    </xf>
    <xf numFmtId="41" fontId="2" fillId="0" borderId="1" xfId="0" applyNumberFormat="1" applyFont="1" applyBorder="1" applyProtection="1">
      <alignment vertical="center"/>
    </xf>
    <xf numFmtId="0" fontId="3" fillId="0" borderId="14" xfId="0" applyFont="1" applyBorder="1" applyAlignment="1" applyProtection="1">
      <alignment vertical="center" wrapText="1"/>
    </xf>
    <xf numFmtId="0" fontId="3" fillId="0" borderId="132" xfId="0" applyFont="1" applyBorder="1" applyAlignment="1" applyProtection="1">
      <alignment vertical="center" wrapText="1"/>
    </xf>
    <xf numFmtId="0" fontId="8" fillId="0" borderId="0" xfId="0" applyFo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37" fillId="0" borderId="0" xfId="0" applyFont="1" applyProtection="1">
      <alignment vertical="center"/>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41" fontId="5" fillId="0" borderId="60" xfId="0" applyNumberFormat="1" applyFont="1" applyBorder="1" applyAlignment="1" applyProtection="1">
      <alignment vertical="center" shrinkToFit="1"/>
      <protection locked="0"/>
    </xf>
    <xf numFmtId="0" fontId="2" fillId="3" borderId="16" xfId="0" applyFont="1" applyFill="1" applyBorder="1" applyAlignment="1" applyProtection="1">
      <alignment vertical="center"/>
      <protection locked="0"/>
    </xf>
    <xf numFmtId="0" fontId="2" fillId="3" borderId="3" xfId="0" applyFont="1" applyFill="1" applyBorder="1" applyAlignment="1" applyProtection="1">
      <alignment horizontal="left" vertical="center"/>
      <protection locked="0"/>
    </xf>
    <xf numFmtId="0" fontId="2" fillId="3" borderId="3" xfId="0" applyFont="1" applyFill="1" applyBorder="1" applyAlignment="1" applyProtection="1">
      <alignment vertical="center"/>
      <protection locked="0"/>
    </xf>
    <xf numFmtId="0" fontId="2" fillId="3" borderId="70" xfId="0" applyFont="1" applyFill="1" applyBorder="1" applyAlignment="1" applyProtection="1">
      <alignment vertical="center"/>
      <protection locked="0"/>
    </xf>
    <xf numFmtId="0" fontId="2" fillId="3" borderId="30" xfId="0" applyFont="1" applyFill="1" applyBorder="1" applyAlignment="1" applyProtection="1">
      <alignment horizontal="left" vertical="center"/>
      <protection locked="0"/>
    </xf>
    <xf numFmtId="0" fontId="2" fillId="3" borderId="30" xfId="0" applyFont="1" applyFill="1" applyBorder="1" applyAlignment="1" applyProtection="1">
      <alignment vertical="center"/>
      <protection locked="0"/>
    </xf>
    <xf numFmtId="0" fontId="2" fillId="0" borderId="135" xfId="0" applyFont="1" applyBorder="1" applyAlignment="1" applyProtection="1">
      <alignment horizontal="center" vertical="center"/>
      <protection locked="0"/>
    </xf>
    <xf numFmtId="0" fontId="2" fillId="2" borderId="0" xfId="0" applyFont="1" applyFill="1" applyBorder="1" applyAlignment="1" applyProtection="1">
      <alignment vertical="center"/>
    </xf>
    <xf numFmtId="0" fontId="2" fillId="3" borderId="13" xfId="0" applyFont="1" applyFill="1" applyBorder="1" applyAlignment="1" applyProtection="1">
      <alignment horizontal="center" vertical="center"/>
    </xf>
    <xf numFmtId="41" fontId="5" fillId="3" borderId="15" xfId="0" applyNumberFormat="1" applyFont="1" applyFill="1" applyBorder="1" applyAlignment="1" applyProtection="1">
      <alignment horizontal="right" vertical="center"/>
    </xf>
    <xf numFmtId="0" fontId="2" fillId="3" borderId="3" xfId="0" applyFont="1" applyFill="1" applyBorder="1" applyAlignment="1" applyProtection="1">
      <alignment horizontal="left" vertical="center"/>
    </xf>
    <xf numFmtId="0" fontId="2" fillId="3" borderId="3" xfId="0" applyFont="1" applyFill="1" applyBorder="1" applyAlignment="1" applyProtection="1">
      <alignment vertical="center"/>
    </xf>
    <xf numFmtId="0" fontId="2" fillId="3" borderId="3" xfId="0" applyFont="1" applyFill="1" applyBorder="1" applyAlignment="1" applyProtection="1">
      <alignment horizontal="center" vertical="center"/>
    </xf>
    <xf numFmtId="0" fontId="2" fillId="3" borderId="16" xfId="0" applyFont="1" applyFill="1" applyBorder="1" applyAlignment="1" applyProtection="1">
      <alignment vertical="center"/>
    </xf>
    <xf numFmtId="0" fontId="2" fillId="3" borderId="67"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16" fillId="2" borderId="0" xfId="1" applyFont="1" applyFill="1" applyProtection="1">
      <alignment vertical="center"/>
    </xf>
    <xf numFmtId="0" fontId="2" fillId="2" borderId="8" xfId="0" applyFont="1" applyFill="1" applyBorder="1" applyAlignment="1" applyProtection="1">
      <alignment horizontal="left" vertical="center"/>
    </xf>
    <xf numFmtId="0" fontId="16" fillId="0" borderId="150" xfId="1" applyFont="1" applyBorder="1" applyAlignment="1" applyProtection="1">
      <alignment horizontal="center" vertical="center"/>
    </xf>
    <xf numFmtId="0" fontId="16" fillId="0" borderId="149" xfId="1" applyFont="1" applyBorder="1" applyAlignment="1" applyProtection="1">
      <alignment horizontal="center" vertical="center"/>
    </xf>
    <xf numFmtId="0" fontId="16" fillId="0" borderId="27" xfId="1" applyFont="1" applyBorder="1" applyAlignment="1" applyProtection="1">
      <alignment horizontal="center" vertical="center" wrapText="1"/>
    </xf>
    <xf numFmtId="0" fontId="16" fillId="0" borderId="86" xfId="1" applyFont="1" applyBorder="1" applyAlignment="1" applyProtection="1">
      <alignment horizontal="center" vertical="center" wrapText="1"/>
    </xf>
    <xf numFmtId="0" fontId="16" fillId="0" borderId="67" xfId="1" applyFont="1" applyBorder="1" applyAlignment="1" applyProtection="1">
      <alignment horizontal="center" vertical="center" wrapText="1"/>
    </xf>
    <xf numFmtId="0" fontId="16" fillId="0" borderId="0" xfId="1" applyFont="1" applyProtection="1">
      <alignment vertical="center"/>
    </xf>
    <xf numFmtId="0" fontId="16" fillId="0" borderId="1" xfId="1" applyFont="1" applyBorder="1" applyProtection="1">
      <alignment vertical="center"/>
    </xf>
    <xf numFmtId="0" fontId="16" fillId="0" borderId="1" xfId="1" applyFont="1" applyBorder="1" applyAlignment="1" applyProtection="1">
      <alignment horizontal="center" vertical="center"/>
    </xf>
    <xf numFmtId="0" fontId="38" fillId="0" borderId="1" xfId="1" applyFont="1" applyBorder="1" applyAlignment="1" applyProtection="1">
      <alignment horizontal="center" vertical="center"/>
    </xf>
    <xf numFmtId="0" fontId="17" fillId="2" borderId="0" xfId="1" applyFont="1" applyFill="1" applyBorder="1" applyAlignment="1" applyProtection="1">
      <alignment horizontal="center" vertical="center"/>
    </xf>
    <xf numFmtId="0" fontId="16" fillId="2" borderId="0" xfId="1" applyFont="1" applyFill="1" applyAlignment="1" applyProtection="1">
      <alignment vertical="center"/>
    </xf>
    <xf numFmtId="0" fontId="16" fillId="2" borderId="0" xfId="0" applyFont="1" applyFill="1" applyBorder="1" applyAlignment="1" applyProtection="1">
      <alignment horizontal="center" vertical="center"/>
    </xf>
    <xf numFmtId="0" fontId="6" fillId="0" borderId="0" xfId="0" applyFont="1" applyBorder="1" applyAlignment="1" applyProtection="1">
      <alignment horizontal="center" vertical="center"/>
      <protection locked="0"/>
    </xf>
    <xf numFmtId="0" fontId="2" fillId="2" borderId="43" xfId="0" applyFont="1" applyFill="1" applyBorder="1" applyAlignment="1">
      <alignment horizontal="left" vertical="center"/>
    </xf>
    <xf numFmtId="0" fontId="2" fillId="2" borderId="46" xfId="0" applyFont="1" applyFill="1" applyBorder="1" applyAlignment="1">
      <alignment horizontal="left" vertical="center"/>
    </xf>
    <xf numFmtId="0" fontId="5" fillId="2" borderId="0" xfId="0" applyFont="1" applyFill="1" applyBorder="1" applyAlignment="1" applyProtection="1">
      <alignment horizontal="center" vertical="center"/>
      <protection locked="0"/>
    </xf>
    <xf numFmtId="0" fontId="2" fillId="2" borderId="0" xfId="0" applyFont="1" applyFill="1" applyBorder="1" applyAlignment="1">
      <alignment horizontal="center" vertical="center" wrapText="1"/>
    </xf>
    <xf numFmtId="0" fontId="2" fillId="2" borderId="44"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48" xfId="0" applyFont="1" applyFill="1" applyBorder="1" applyAlignment="1">
      <alignment vertical="center"/>
    </xf>
    <xf numFmtId="0" fontId="2" fillId="2" borderId="72" xfId="0" applyFont="1" applyFill="1" applyBorder="1" applyAlignment="1">
      <alignment vertical="center"/>
    </xf>
    <xf numFmtId="0" fontId="2" fillId="2" borderId="77" xfId="0" applyFont="1" applyFill="1" applyBorder="1" applyAlignment="1">
      <alignment horizontal="right" vertical="center"/>
    </xf>
    <xf numFmtId="0" fontId="7" fillId="0" borderId="16"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17" xfId="0" applyFont="1" applyFill="1" applyBorder="1" applyAlignment="1">
      <alignment vertical="center"/>
    </xf>
    <xf numFmtId="0" fontId="5" fillId="0" borderId="20" xfId="0" applyFont="1" applyFill="1" applyBorder="1" applyAlignment="1">
      <alignment vertical="center"/>
    </xf>
    <xf numFmtId="0" fontId="5" fillId="0" borderId="68" xfId="0" applyFont="1" applyFill="1" applyBorder="1" applyAlignment="1">
      <alignment vertical="center"/>
    </xf>
    <xf numFmtId="0" fontId="10" fillId="0" borderId="0" xfId="0" applyFont="1" applyFill="1" applyAlignment="1">
      <alignment vertical="center"/>
    </xf>
    <xf numFmtId="0" fontId="0" fillId="0" borderId="0" xfId="0" applyFill="1" applyBorder="1">
      <alignment vertical="center"/>
    </xf>
    <xf numFmtId="0" fontId="10" fillId="0" borderId="0" xfId="0" applyFont="1" applyFill="1">
      <alignment vertical="center"/>
    </xf>
    <xf numFmtId="183" fontId="4" fillId="2" borderId="0" xfId="0" applyNumberFormat="1" applyFont="1" applyFill="1" applyAlignment="1" applyProtection="1">
      <alignment horizontal="right" vertical="center"/>
    </xf>
    <xf numFmtId="0" fontId="2" fillId="0" borderId="151" xfId="0" applyFont="1" applyBorder="1" applyAlignment="1">
      <alignment vertical="center"/>
    </xf>
    <xf numFmtId="0" fontId="2" fillId="0" borderId="23" xfId="0" applyFont="1" applyBorder="1" applyAlignment="1">
      <alignment vertical="center"/>
    </xf>
    <xf numFmtId="0" fontId="36" fillId="0" borderId="23" xfId="0" applyFont="1" applyFill="1" applyBorder="1" applyAlignment="1">
      <alignment vertical="center"/>
    </xf>
    <xf numFmtId="0" fontId="2" fillId="0" borderId="152" xfId="0" applyFont="1" applyBorder="1" applyAlignment="1">
      <alignment vertical="center"/>
    </xf>
    <xf numFmtId="180" fontId="4" fillId="2" borderId="0" xfId="0" applyNumberFormat="1" applyFont="1" applyFill="1" applyAlignment="1">
      <alignment horizontal="right" vertical="center"/>
    </xf>
    <xf numFmtId="0" fontId="4" fillId="2" borderId="0" xfId="0" applyFont="1" applyFill="1" applyAlignment="1">
      <alignment horizontal="left" vertical="top"/>
    </xf>
    <xf numFmtId="186" fontId="10" fillId="0" borderId="0" xfId="0" applyNumberFormat="1" applyFont="1" applyAlignment="1">
      <alignment vertical="center"/>
    </xf>
    <xf numFmtId="0" fontId="5" fillId="0" borderId="125" xfId="0" applyFont="1" applyFill="1" applyBorder="1" applyAlignment="1" applyProtection="1">
      <alignment horizontal="center" vertical="center"/>
      <protection locked="0"/>
    </xf>
    <xf numFmtId="0" fontId="5" fillId="0" borderId="126" xfId="0" applyFont="1" applyFill="1" applyBorder="1" applyAlignment="1" applyProtection="1">
      <alignment horizontal="center" vertical="center"/>
      <protection locked="0"/>
    </xf>
    <xf numFmtId="0" fontId="5" fillId="0" borderId="127" xfId="0" applyFont="1" applyFill="1" applyBorder="1" applyAlignment="1" applyProtection="1">
      <alignment horizontal="center" vertical="center"/>
      <protection locked="0"/>
    </xf>
    <xf numFmtId="0" fontId="2" fillId="0" borderId="117" xfId="0" applyNumberFormat="1" applyFont="1" applyBorder="1" applyAlignment="1" applyProtection="1">
      <alignment horizontal="center" vertical="center"/>
      <protection locked="0"/>
    </xf>
    <xf numFmtId="0" fontId="2" fillId="0" borderId="118" xfId="0" applyNumberFormat="1" applyFont="1" applyBorder="1" applyAlignment="1" applyProtection="1">
      <alignment horizontal="center" vertical="center"/>
      <protection locked="0"/>
    </xf>
    <xf numFmtId="41" fontId="5" fillId="0" borderId="66" xfId="0" applyNumberFormat="1" applyFont="1" applyBorder="1" applyAlignment="1" applyProtection="1">
      <alignment horizontal="right" vertical="center" shrinkToFit="1"/>
      <protection locked="0"/>
    </xf>
    <xf numFmtId="41" fontId="5" fillId="0" borderId="62" xfId="0" applyNumberFormat="1" applyFont="1" applyBorder="1" applyAlignment="1" applyProtection="1">
      <alignment horizontal="right" vertical="center" shrinkToFit="1"/>
      <protection locked="0"/>
    </xf>
    <xf numFmtId="0" fontId="0" fillId="2" borderId="0" xfId="0" applyFont="1" applyFill="1">
      <alignment vertical="center"/>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25" fillId="2" borderId="0" xfId="0" applyFont="1" applyFill="1" applyBorder="1" applyAlignment="1">
      <alignment horizontal="left" vertical="center"/>
    </xf>
    <xf numFmtId="0" fontId="25" fillId="2" borderId="0" xfId="0" applyFont="1" applyFill="1" applyAlignment="1">
      <alignment horizontal="right" vertical="top" wrapText="1"/>
    </xf>
    <xf numFmtId="41" fontId="2" fillId="0" borderId="0" xfId="0" applyNumberFormat="1" applyFont="1" applyProtection="1">
      <alignment vertical="center"/>
      <protection locked="0"/>
    </xf>
    <xf numFmtId="0" fontId="5" fillId="0" borderId="60"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2" fillId="0" borderId="1" xfId="0" applyFont="1" applyBorder="1">
      <alignment vertical="center"/>
    </xf>
    <xf numFmtId="0" fontId="2" fillId="0" borderId="0" xfId="0" applyFont="1" applyFill="1" applyBorder="1" applyAlignment="1" applyProtection="1">
      <alignment horizontal="right" vertical="center"/>
      <protection locked="0"/>
    </xf>
    <xf numFmtId="0" fontId="41" fillId="0" borderId="0" xfId="0" applyFont="1">
      <alignment vertical="center"/>
    </xf>
    <xf numFmtId="0" fontId="43" fillId="0" borderId="0" xfId="0" applyFo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41" fontId="5" fillId="2" borderId="0" xfId="0" applyNumberFormat="1" applyFont="1" applyFill="1" applyBorder="1" applyAlignment="1">
      <alignment vertical="center"/>
    </xf>
    <xf numFmtId="10" fontId="5" fillId="0" borderId="0" xfId="0" applyNumberFormat="1" applyFont="1" applyFill="1" applyBorder="1" applyAlignment="1">
      <alignment horizontal="center" vertical="center"/>
    </xf>
    <xf numFmtId="0" fontId="2" fillId="0" borderId="1" xfId="0" applyFont="1" applyFill="1" applyBorder="1" applyAlignment="1">
      <alignment vertical="center" textRotation="255"/>
    </xf>
    <xf numFmtId="0" fontId="2" fillId="0" borderId="1" xfId="0" applyFont="1" applyFill="1" applyBorder="1">
      <alignment vertical="center"/>
    </xf>
    <xf numFmtId="9" fontId="2" fillId="0" borderId="1" xfId="7" applyNumberFormat="1" applyFont="1" applyFill="1" applyBorder="1">
      <alignment vertical="center"/>
    </xf>
    <xf numFmtId="176" fontId="2" fillId="0" borderId="1" xfId="7" applyNumberFormat="1" applyFont="1" applyFill="1" applyBorder="1">
      <alignment vertical="center"/>
    </xf>
    <xf numFmtId="0" fontId="25" fillId="0" borderId="1"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136" xfId="0" applyFont="1" applyBorder="1" applyAlignment="1" applyProtection="1">
      <alignment horizontal="center" vertical="center"/>
    </xf>
    <xf numFmtId="49" fontId="5" fillId="0" borderId="154" xfId="0" applyNumberFormat="1" applyFont="1" applyBorder="1" applyAlignment="1" applyProtection="1">
      <alignment horizontal="center" vertical="center"/>
    </xf>
    <xf numFmtId="49" fontId="5" fillId="0" borderId="155" xfId="0" applyNumberFormat="1" applyFont="1" applyBorder="1" applyAlignment="1" applyProtection="1">
      <alignment horizontal="center" vertical="center"/>
    </xf>
    <xf numFmtId="49" fontId="5" fillId="0" borderId="162" xfId="0" applyNumberFormat="1" applyFont="1" applyBorder="1" applyAlignment="1" applyProtection="1">
      <alignment horizontal="center" vertical="center"/>
    </xf>
    <xf numFmtId="177" fontId="3" fillId="0" borderId="156" xfId="0" applyNumberFormat="1" applyFont="1" applyBorder="1" applyProtection="1">
      <alignment vertical="center"/>
    </xf>
    <xf numFmtId="177" fontId="3" fillId="0" borderId="157" xfId="0" applyNumberFormat="1" applyFont="1" applyBorder="1" applyProtection="1">
      <alignment vertical="center"/>
    </xf>
    <xf numFmtId="177" fontId="3" fillId="0" borderId="158" xfId="0" applyNumberFormat="1" applyFont="1" applyBorder="1" applyProtection="1">
      <alignment vertical="center"/>
    </xf>
    <xf numFmtId="0" fontId="2" fillId="3" borderId="12" xfId="0" applyFont="1" applyFill="1" applyBorder="1" applyAlignment="1" applyProtection="1">
      <alignment vertical="center"/>
    </xf>
    <xf numFmtId="0" fontId="5" fillId="0" borderId="59" xfId="0" applyFont="1" applyBorder="1" applyAlignment="1" applyProtection="1">
      <alignment vertical="center"/>
      <protection locked="0"/>
    </xf>
    <xf numFmtId="0" fontId="5" fillId="0" borderId="60" xfId="0" applyFont="1" applyBorder="1" applyAlignment="1" applyProtection="1">
      <alignment vertical="center"/>
      <protection locked="0"/>
    </xf>
    <xf numFmtId="0" fontId="5" fillId="0" borderId="112"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2" fillId="3" borderId="12" xfId="0" applyFont="1" applyFill="1" applyBorder="1" applyAlignment="1" applyProtection="1">
      <alignment vertical="center"/>
      <protection locked="0"/>
    </xf>
    <xf numFmtId="0" fontId="8" fillId="2" borderId="8" xfId="0" applyFont="1" applyFill="1" applyBorder="1" applyAlignment="1" applyProtection="1">
      <alignment vertical="center"/>
    </xf>
    <xf numFmtId="0" fontId="2" fillId="2" borderId="53" xfId="0" applyFont="1" applyFill="1" applyBorder="1" applyAlignment="1">
      <alignment horizontal="right" vertical="center"/>
    </xf>
    <xf numFmtId="0" fontId="49" fillId="0" borderId="19" xfId="0" applyFont="1" applyBorder="1" applyAlignment="1">
      <alignment horizontal="center" vertical="center" wrapText="1"/>
    </xf>
    <xf numFmtId="0" fontId="49" fillId="0" borderId="26" xfId="0" applyFont="1" applyBorder="1" applyAlignment="1">
      <alignment horizontal="center" vertical="center" wrapText="1"/>
    </xf>
    <xf numFmtId="0" fontId="47" fillId="0" borderId="19" xfId="0" applyFont="1" applyBorder="1" applyAlignment="1">
      <alignment horizontal="center" vertical="center" wrapText="1"/>
    </xf>
    <xf numFmtId="41" fontId="49" fillId="0" borderId="19" xfId="0" applyNumberFormat="1" applyFont="1" applyBorder="1" applyAlignment="1">
      <alignment horizontal="center" vertical="center" wrapText="1"/>
    </xf>
    <xf numFmtId="10" fontId="0" fillId="0" borderId="0" xfId="0" applyNumberFormat="1">
      <alignment vertical="center"/>
    </xf>
    <xf numFmtId="0" fontId="48" fillId="0" borderId="19" xfId="0" applyFont="1" applyBorder="1" applyAlignment="1">
      <alignment horizontal="center" vertical="center" wrapText="1"/>
    </xf>
    <xf numFmtId="0" fontId="50" fillId="0" borderId="19" xfId="0" applyFont="1" applyBorder="1" applyAlignment="1">
      <alignment horizontal="center" vertical="center" wrapText="1"/>
    </xf>
    <xf numFmtId="0" fontId="47" fillId="0" borderId="26" xfId="0" applyFont="1" applyBorder="1" applyAlignment="1">
      <alignment horizontal="center" vertical="center" wrapText="1"/>
    </xf>
    <xf numFmtId="0" fontId="52" fillId="0" borderId="0" xfId="0" applyFont="1">
      <alignment vertical="center"/>
    </xf>
    <xf numFmtId="0" fontId="52" fillId="0" borderId="1" xfId="0" applyFont="1" applyBorder="1" applyAlignment="1">
      <alignment horizontal="center" vertical="center"/>
    </xf>
    <xf numFmtId="41" fontId="52" fillId="0" borderId="1" xfId="0" applyNumberFormat="1" applyFont="1" applyBorder="1" applyAlignment="1">
      <alignment horizontal="center" vertical="center"/>
    </xf>
    <xf numFmtId="0" fontId="0" fillId="0" borderId="0" xfId="0" applyAlignment="1">
      <alignment horizontal="right" vertical="center"/>
    </xf>
    <xf numFmtId="0" fontId="46" fillId="11" borderId="19" xfId="0" applyFont="1" applyFill="1" applyBorder="1" applyAlignment="1">
      <alignment horizontal="center" vertical="center" wrapText="1"/>
    </xf>
    <xf numFmtId="0" fontId="49" fillId="11" borderId="19" xfId="0" applyFont="1" applyFill="1" applyBorder="1" applyAlignment="1">
      <alignment horizontal="center" vertical="center" wrapText="1"/>
    </xf>
    <xf numFmtId="0" fontId="46" fillId="11" borderId="152" xfId="0" applyFont="1" applyFill="1" applyBorder="1" applyAlignment="1">
      <alignment horizontal="center" vertical="center" wrapText="1"/>
    </xf>
    <xf numFmtId="0" fontId="49" fillId="11" borderId="152" xfId="0" applyFont="1" applyFill="1" applyBorder="1" applyAlignment="1">
      <alignment horizontal="center" vertical="center" wrapText="1"/>
    </xf>
    <xf numFmtId="0" fontId="2" fillId="2" borderId="0" xfId="0" applyFont="1" applyFill="1" applyBorder="1" applyAlignment="1" applyProtection="1">
      <alignment horizontal="left" vertical="center" wrapText="1"/>
      <protection locked="0"/>
    </xf>
    <xf numFmtId="0" fontId="48" fillId="0" borderId="26" xfId="0" applyFont="1" applyBorder="1" applyAlignment="1">
      <alignment horizontal="center" vertical="center" wrapText="1"/>
    </xf>
    <xf numFmtId="0" fontId="0" fillId="0" borderId="26" xfId="0" applyBorder="1" applyAlignment="1">
      <alignment vertical="top" wrapText="1"/>
    </xf>
    <xf numFmtId="0" fontId="46" fillId="11" borderId="152" xfId="0" applyFont="1" applyFill="1" applyBorder="1" applyAlignment="1">
      <alignment horizontal="justify" vertical="center" wrapText="1"/>
    </xf>
    <xf numFmtId="0" fontId="47" fillId="0" borderId="19" xfId="0" applyFont="1" applyBorder="1" applyAlignment="1">
      <alignment horizontal="justify" vertical="center" wrapText="1"/>
    </xf>
    <xf numFmtId="0" fontId="47" fillId="0" borderId="26" xfId="0" applyFont="1" applyBorder="1" applyAlignment="1">
      <alignment horizontal="justify" vertical="center" wrapText="1"/>
    </xf>
    <xf numFmtId="0" fontId="46" fillId="11" borderId="19" xfId="0" applyFont="1" applyFill="1" applyBorder="1" applyAlignment="1">
      <alignment horizontal="justify" vertical="center" wrapText="1"/>
    </xf>
    <xf numFmtId="0" fontId="13" fillId="0" borderId="19" xfId="0" applyFont="1" applyBorder="1" applyAlignment="1">
      <alignment horizontal="justify" vertical="center" wrapText="1"/>
    </xf>
    <xf numFmtId="0" fontId="50" fillId="0" borderId="19" xfId="0" applyFont="1" applyBorder="1" applyAlignment="1">
      <alignment horizontal="justify" vertical="center" wrapText="1"/>
    </xf>
    <xf numFmtId="0" fontId="49" fillId="11" borderId="23" xfId="0" applyFont="1" applyFill="1" applyBorder="1" applyAlignment="1">
      <alignment horizontal="center" vertical="center" wrapText="1"/>
    </xf>
    <xf numFmtId="0" fontId="49" fillId="0" borderId="0" xfId="0" applyFont="1" applyBorder="1" applyAlignment="1">
      <alignment horizontal="center" vertical="center" wrapText="1"/>
    </xf>
    <xf numFmtId="0" fontId="49" fillId="0" borderId="25" xfId="0" applyFont="1" applyBorder="1" applyAlignment="1">
      <alignment horizontal="center" vertical="center" wrapText="1"/>
    </xf>
    <xf numFmtId="0" fontId="49" fillId="11" borderId="0" xfId="0" applyFont="1" applyFill="1" applyBorder="1" applyAlignment="1">
      <alignment horizontal="center" vertical="center" wrapText="1"/>
    </xf>
    <xf numFmtId="0" fontId="0" fillId="0" borderId="25" xfId="0" applyBorder="1" applyAlignment="1">
      <alignment vertical="top" wrapText="1"/>
    </xf>
    <xf numFmtId="0" fontId="54" fillId="3" borderId="26" xfId="0" applyFont="1" applyFill="1" applyBorder="1" applyAlignment="1">
      <alignment horizontal="center" vertical="center" wrapText="1"/>
    </xf>
    <xf numFmtId="0" fontId="55" fillId="3" borderId="26" xfId="0" applyFont="1" applyFill="1" applyBorder="1" applyAlignment="1">
      <alignment horizontal="center" vertical="center" wrapText="1"/>
    </xf>
    <xf numFmtId="0" fontId="54" fillId="3" borderId="25" xfId="0" applyFont="1" applyFill="1" applyBorder="1" applyAlignment="1">
      <alignment horizontal="center" vertical="center" wrapText="1"/>
    </xf>
    <xf numFmtId="0" fontId="56" fillId="2" borderId="0" xfId="0" applyFont="1" applyFill="1">
      <alignment vertical="center"/>
    </xf>
    <xf numFmtId="0" fontId="56" fillId="0" borderId="0" xfId="0" applyFont="1">
      <alignment vertical="center"/>
    </xf>
    <xf numFmtId="0" fontId="57" fillId="2" borderId="0" xfId="0" applyFont="1" applyFill="1" applyAlignment="1">
      <alignment horizontal="right" vertical="center" wrapText="1"/>
    </xf>
    <xf numFmtId="0" fontId="6" fillId="2" borderId="0" xfId="0" applyFont="1" applyFill="1" applyAlignment="1">
      <alignment horizontal="left" vertical="top" wrapText="1"/>
    </xf>
    <xf numFmtId="0" fontId="25" fillId="0" borderId="1" xfId="0" applyFont="1" applyFill="1" applyBorder="1" applyAlignment="1" applyProtection="1">
      <alignment horizontal="center" vertical="center" wrapText="1"/>
      <protection locked="0"/>
    </xf>
    <xf numFmtId="0" fontId="47" fillId="0" borderId="19" xfId="0" applyFont="1" applyBorder="1" applyAlignment="1">
      <alignment horizontal="left" vertical="center" wrapText="1"/>
    </xf>
    <xf numFmtId="0" fontId="25" fillId="0" borderId="1" xfId="0" applyFont="1" applyFill="1" applyBorder="1" applyAlignment="1" applyProtection="1">
      <alignment horizontal="center" vertical="center" shrinkToFit="1"/>
      <protection locked="0"/>
    </xf>
    <xf numFmtId="0" fontId="25" fillId="0" borderId="10" xfId="0" applyFont="1" applyFill="1" applyBorder="1" applyAlignment="1" applyProtection="1">
      <alignment horizontal="center" vertical="center" shrinkToFit="1"/>
      <protection locked="0"/>
    </xf>
    <xf numFmtId="0" fontId="6" fillId="2" borderId="0" xfId="0" applyNumberFormat="1" applyFont="1" applyFill="1" applyAlignment="1">
      <alignment horizontal="left" vertical="top" wrapText="1"/>
    </xf>
    <xf numFmtId="0" fontId="59" fillId="0" borderId="0" xfId="0" applyFont="1" applyAlignment="1">
      <alignment vertical="center"/>
    </xf>
    <xf numFmtId="0" fontId="13" fillId="9" borderId="1" xfId="0" applyFont="1" applyFill="1" applyBorder="1" applyAlignment="1">
      <alignment horizontal="left" vertical="center" wrapText="1"/>
    </xf>
    <xf numFmtId="0" fontId="10" fillId="4" borderId="1" xfId="0" applyFont="1" applyFill="1" applyBorder="1" applyAlignment="1" applyProtection="1">
      <alignment vertical="center"/>
      <protection locked="0"/>
    </xf>
    <xf numFmtId="0" fontId="10" fillId="4" borderId="1" xfId="0" applyFont="1" applyFill="1" applyBorder="1" applyAlignment="1">
      <alignment vertical="center"/>
    </xf>
    <xf numFmtId="0" fontId="13" fillId="12" borderId="1" xfId="0" applyFont="1" applyFill="1" applyBorder="1" applyAlignment="1">
      <alignment horizontal="left" vertical="center" wrapText="1"/>
    </xf>
    <xf numFmtId="0" fontId="10" fillId="13" borderId="1" xfId="0" applyFont="1" applyFill="1" applyBorder="1" applyAlignment="1">
      <alignment vertical="center"/>
    </xf>
    <xf numFmtId="0" fontId="60" fillId="12" borderId="1" xfId="0" applyFont="1" applyFill="1" applyBorder="1" applyAlignment="1">
      <alignment vertical="center"/>
    </xf>
    <xf numFmtId="0" fontId="10" fillId="12" borderId="1" xfId="0" applyFont="1" applyFill="1" applyBorder="1" applyAlignment="1">
      <alignment vertical="center"/>
    </xf>
    <xf numFmtId="0" fontId="0" fillId="12" borderId="1" xfId="0" applyFill="1" applyBorder="1" applyAlignment="1">
      <alignment vertical="center" wrapText="1"/>
    </xf>
    <xf numFmtId="0" fontId="0" fillId="12" borderId="1" xfId="0" applyFill="1" applyBorder="1">
      <alignment vertical="center"/>
    </xf>
    <xf numFmtId="0" fontId="13" fillId="14" borderId="1" xfId="0" applyFont="1" applyFill="1" applyBorder="1" applyAlignment="1">
      <alignment horizontal="left" vertical="center" wrapText="1"/>
    </xf>
    <xf numFmtId="0" fontId="58" fillId="14" borderId="1" xfId="0" applyFont="1" applyFill="1" applyBorder="1" applyAlignment="1">
      <alignment horizontal="left" vertical="center" wrapText="1"/>
    </xf>
    <xf numFmtId="0" fontId="10" fillId="14" borderId="1" xfId="0" applyFont="1" applyFill="1" applyBorder="1" applyAlignment="1">
      <alignment vertical="center"/>
    </xf>
    <xf numFmtId="41" fontId="10" fillId="14" borderId="1" xfId="0" applyNumberFormat="1" applyFont="1" applyFill="1" applyBorder="1" applyAlignment="1">
      <alignment vertical="center"/>
    </xf>
    <xf numFmtId="181" fontId="10" fillId="14" borderId="1" xfId="0" applyNumberFormat="1" applyFont="1" applyFill="1" applyBorder="1" applyAlignment="1">
      <alignment vertical="center" shrinkToFit="1"/>
    </xf>
    <xf numFmtId="0" fontId="10" fillId="14" borderId="1" xfId="0" applyNumberFormat="1" applyFont="1" applyFill="1" applyBorder="1" applyAlignment="1">
      <alignment vertical="center"/>
    </xf>
    <xf numFmtId="185" fontId="10" fillId="14" borderId="1" xfId="0" applyNumberFormat="1" applyFont="1" applyFill="1" applyBorder="1" applyAlignment="1">
      <alignment vertical="center"/>
    </xf>
    <xf numFmtId="181" fontId="10" fillId="14" borderId="1" xfId="0" applyNumberFormat="1" applyFont="1" applyFill="1" applyBorder="1" applyAlignment="1">
      <alignment vertical="center"/>
    </xf>
    <xf numFmtId="177" fontId="10" fillId="14" borderId="1" xfId="0" applyNumberFormat="1" applyFont="1" applyFill="1" applyBorder="1" applyAlignment="1">
      <alignment vertical="center"/>
    </xf>
    <xf numFmtId="0" fontId="0" fillId="14" borderId="67" xfId="0" applyFill="1" applyBorder="1">
      <alignment vertical="center"/>
    </xf>
    <xf numFmtId="0" fontId="0" fillId="14" borderId="1" xfId="0" applyFill="1" applyBorder="1" applyAlignment="1">
      <alignment vertical="center" wrapText="1"/>
    </xf>
    <xf numFmtId="0" fontId="0" fillId="14" borderId="1" xfId="0" applyFill="1" applyBorder="1">
      <alignment vertical="center"/>
    </xf>
    <xf numFmtId="0" fontId="61" fillId="2" borderId="0" xfId="0" applyFont="1" applyFill="1" applyAlignment="1">
      <alignment horizontal="right" vertical="center"/>
    </xf>
    <xf numFmtId="0" fontId="19" fillId="0" borderId="149" xfId="1" applyFont="1" applyBorder="1" applyAlignment="1" applyProtection="1">
      <alignment horizontal="center" vertical="center"/>
      <protection locked="0"/>
    </xf>
    <xf numFmtId="0" fontId="16" fillId="0" borderId="149" xfId="1" applyFont="1" applyBorder="1" applyAlignment="1" applyProtection="1">
      <alignment horizontal="center" vertical="center"/>
    </xf>
    <xf numFmtId="0" fontId="57" fillId="2" borderId="0" xfId="0" applyFont="1" applyFill="1" applyAlignment="1">
      <alignment horizontal="right" vertical="center"/>
    </xf>
    <xf numFmtId="0" fontId="2" fillId="2" borderId="163" xfId="0" applyFont="1" applyFill="1" applyBorder="1" applyAlignment="1" applyProtection="1">
      <alignment vertical="center"/>
    </xf>
    <xf numFmtId="0" fontId="2" fillId="2" borderId="147" xfId="0" applyFont="1" applyFill="1" applyBorder="1" applyAlignment="1" applyProtection="1">
      <alignment vertical="center"/>
      <protection locked="0"/>
    </xf>
    <xf numFmtId="0" fontId="2" fillId="2" borderId="164" xfId="0" applyFont="1" applyFill="1" applyBorder="1" applyAlignment="1" applyProtection="1">
      <alignment horizontal="right" vertical="center"/>
    </xf>
    <xf numFmtId="0" fontId="62" fillId="2" borderId="0" xfId="0" applyFont="1" applyFill="1" applyBorder="1" applyAlignment="1" applyProtection="1">
      <alignment horizontal="left" vertical="center" wrapText="1"/>
    </xf>
    <xf numFmtId="0" fontId="62" fillId="2" borderId="0" xfId="0" applyFont="1" applyFill="1" applyBorder="1" applyAlignment="1" applyProtection="1">
      <alignment horizontal="left" vertical="center"/>
    </xf>
    <xf numFmtId="0" fontId="0" fillId="3" borderId="163" xfId="0" applyFill="1" applyBorder="1" applyAlignment="1">
      <alignment horizontal="left" vertical="center" wrapText="1"/>
    </xf>
    <xf numFmtId="0" fontId="0" fillId="3" borderId="147" xfId="0" applyFill="1" applyBorder="1" applyAlignment="1">
      <alignment horizontal="left" vertical="center" wrapText="1"/>
    </xf>
    <xf numFmtId="0" fontId="0" fillId="3" borderId="164" xfId="0" applyFill="1" applyBorder="1" applyAlignment="1">
      <alignment horizontal="left" vertical="center" wrapText="1"/>
    </xf>
    <xf numFmtId="0" fontId="53" fillId="0" borderId="0" xfId="0" applyFont="1" applyAlignment="1">
      <alignment horizontal="center" vertical="center"/>
    </xf>
    <xf numFmtId="0" fontId="0" fillId="0" borderId="0" xfId="0" applyAlignment="1">
      <alignment horizontal="center" vertical="center"/>
    </xf>
    <xf numFmtId="0" fontId="4" fillId="2" borderId="0" xfId="0" applyFont="1" applyFill="1" applyAlignment="1">
      <alignment horizontal="left" vertical="center" wrapText="1"/>
    </xf>
    <xf numFmtId="0" fontId="20" fillId="2" borderId="0" xfId="0" applyFont="1" applyFill="1" applyAlignment="1">
      <alignment horizontal="center" vertical="center"/>
    </xf>
    <xf numFmtId="0" fontId="3" fillId="2" borderId="0" xfId="0" applyFont="1" applyFill="1" applyAlignment="1">
      <alignment horizontal="left" vertical="center" wrapText="1"/>
    </xf>
    <xf numFmtId="0" fontId="10" fillId="0" borderId="0" xfId="0" applyFont="1" applyAlignment="1">
      <alignment horizontal="left" vertical="center"/>
    </xf>
    <xf numFmtId="0" fontId="4" fillId="2" borderId="0" xfId="0" applyFont="1" applyFill="1" applyAlignment="1">
      <alignment horizontal="left" vertical="center"/>
    </xf>
    <xf numFmtId="176" fontId="2" fillId="3" borderId="1" xfId="7" applyNumberFormat="1" applyFont="1" applyFill="1" applyBorder="1" applyAlignment="1">
      <alignment horizontal="center" vertical="center" wrapText="1"/>
    </xf>
    <xf numFmtId="0" fontId="2" fillId="3" borderId="42" xfId="0" applyFont="1" applyFill="1" applyBorder="1" applyAlignment="1">
      <alignment horizontal="center" vertical="center"/>
    </xf>
    <xf numFmtId="0" fontId="2" fillId="3" borderId="20" xfId="0" applyFont="1" applyFill="1" applyBorder="1" applyAlignment="1">
      <alignment horizontal="center" vertical="center"/>
    </xf>
    <xf numFmtId="41" fontId="5" fillId="2" borderId="3" xfId="0" applyNumberFormat="1" applyFont="1" applyFill="1" applyBorder="1" applyAlignment="1">
      <alignment vertical="center"/>
    </xf>
    <xf numFmtId="41" fontId="5" fillId="2" borderId="4" xfId="0" applyNumberFormat="1" applyFont="1" applyFill="1" applyBorder="1" applyAlignment="1">
      <alignment vertical="center"/>
    </xf>
    <xf numFmtId="41" fontId="5" fillId="2" borderId="51" xfId="0" applyNumberFormat="1" applyFont="1" applyFill="1" applyBorder="1" applyAlignment="1">
      <alignment vertical="center"/>
    </xf>
    <xf numFmtId="41" fontId="5" fillId="2" borderId="120" xfId="0" applyNumberFormat="1" applyFont="1" applyFill="1" applyBorder="1" applyAlignment="1">
      <alignment vertical="center"/>
    </xf>
    <xf numFmtId="41" fontId="5" fillId="2" borderId="44" xfId="0" applyNumberFormat="1" applyFont="1" applyFill="1" applyBorder="1" applyAlignment="1">
      <alignment horizontal="right" vertical="center"/>
    </xf>
    <xf numFmtId="41" fontId="5" fillId="2" borderId="45" xfId="0" applyNumberFormat="1" applyFont="1" applyFill="1" applyBorder="1" applyAlignment="1">
      <alignment horizontal="right" vertical="center"/>
    </xf>
    <xf numFmtId="41" fontId="5" fillId="2" borderId="136" xfId="0" applyNumberFormat="1" applyFont="1" applyFill="1" applyBorder="1" applyAlignment="1">
      <alignment vertical="center"/>
    </xf>
    <xf numFmtId="41" fontId="5" fillId="2" borderId="137" xfId="0" applyNumberFormat="1" applyFont="1" applyFill="1" applyBorder="1" applyAlignment="1">
      <alignment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3" xfId="0" applyFont="1" applyFill="1" applyBorder="1" applyAlignment="1">
      <alignment horizontal="center" vertical="center" wrapText="1" shrinkToFit="1"/>
    </xf>
    <xf numFmtId="0" fontId="2" fillId="3" borderId="4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101"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39" xfId="0" applyFont="1" applyFill="1" applyBorder="1" applyAlignment="1">
      <alignment horizontal="center" vertical="center"/>
    </xf>
    <xf numFmtId="10" fontId="5" fillId="2" borderId="2" xfId="0" applyNumberFormat="1" applyFont="1" applyFill="1" applyBorder="1" applyAlignment="1">
      <alignment horizontal="center" vertical="center"/>
    </xf>
    <xf numFmtId="10" fontId="5" fillId="2" borderId="3" xfId="0" applyNumberFormat="1" applyFont="1" applyFill="1" applyBorder="1" applyAlignment="1">
      <alignment horizontal="center" vertical="center"/>
    </xf>
    <xf numFmtId="10" fontId="5" fillId="2" borderId="17" xfId="0" applyNumberFormat="1" applyFont="1" applyFill="1" applyBorder="1" applyAlignment="1">
      <alignment horizontal="center" vertical="center"/>
    </xf>
    <xf numFmtId="10" fontId="5" fillId="2" borderId="43" xfId="0" applyNumberFormat="1" applyFont="1" applyFill="1" applyBorder="1" applyAlignment="1">
      <alignment horizontal="center" vertical="center"/>
    </xf>
    <xf numFmtId="10" fontId="5" fillId="2" borderId="44" xfId="0" applyNumberFormat="1" applyFont="1" applyFill="1" applyBorder="1" applyAlignment="1">
      <alignment horizontal="center" vertical="center"/>
    </xf>
    <xf numFmtId="10" fontId="5" fillId="2" borderId="52" xfId="0" applyNumberFormat="1" applyFont="1" applyFill="1" applyBorder="1" applyAlignment="1">
      <alignment horizontal="center" vertical="center"/>
    </xf>
    <xf numFmtId="10" fontId="5" fillId="0" borderId="101" xfId="0" applyNumberFormat="1" applyFont="1" applyFill="1" applyBorder="1" applyAlignment="1">
      <alignment horizontal="center" vertical="center"/>
    </xf>
    <xf numFmtId="10" fontId="5" fillId="0" borderId="25" xfId="0" applyNumberFormat="1" applyFont="1" applyFill="1" applyBorder="1" applyAlignment="1">
      <alignment horizontal="center" vertical="center"/>
    </xf>
    <xf numFmtId="10" fontId="5" fillId="0" borderId="26" xfId="0" applyNumberFormat="1" applyFont="1" applyFill="1" applyBorder="1" applyAlignment="1">
      <alignment horizontal="center" vertical="center"/>
    </xf>
    <xf numFmtId="177" fontId="5" fillId="2" borderId="0" xfId="0" applyNumberFormat="1" applyFont="1" applyFill="1" applyBorder="1" applyAlignment="1">
      <alignment horizontal="center" vertical="center" shrinkToFit="1"/>
    </xf>
    <xf numFmtId="187" fontId="2" fillId="3" borderId="1" xfId="7"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2" borderId="27" xfId="0" applyFont="1" applyFill="1" applyBorder="1" applyAlignment="1">
      <alignment horizontal="left" vertical="center" shrinkToFit="1"/>
    </xf>
    <xf numFmtId="0" fontId="2" fillId="2" borderId="30" xfId="0" applyFont="1" applyFill="1" applyBorder="1" applyAlignment="1">
      <alignment horizontal="left" vertical="center" shrinkToFit="1"/>
    </xf>
    <xf numFmtId="0" fontId="2" fillId="2" borderId="30"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36" fillId="2" borderId="16" xfId="0" applyFont="1" applyFill="1" applyBorder="1" applyAlignment="1" applyProtection="1">
      <alignment horizontal="left" vertical="center" wrapText="1"/>
    </xf>
    <xf numFmtId="0" fontId="36" fillId="2" borderId="3" xfId="0" applyFont="1" applyFill="1" applyBorder="1" applyAlignment="1" applyProtection="1">
      <alignment horizontal="left" vertical="center"/>
    </xf>
    <xf numFmtId="0" fontId="36" fillId="2" borderId="17" xfId="0" applyFont="1" applyFill="1" applyBorder="1" applyAlignment="1" applyProtection="1">
      <alignment horizontal="left" vertical="center"/>
    </xf>
    <xf numFmtId="0" fontId="36" fillId="2" borderId="70" xfId="0" applyFont="1" applyFill="1" applyBorder="1" applyAlignment="1" applyProtection="1">
      <alignment horizontal="left" vertical="center" wrapText="1"/>
    </xf>
    <xf numFmtId="0" fontId="36" fillId="2" borderId="30" xfId="0" applyFont="1" applyFill="1" applyBorder="1" applyAlignment="1" applyProtection="1">
      <alignment horizontal="left" vertical="center"/>
    </xf>
    <xf numFmtId="0" fontId="36" fillId="2" borderId="38" xfId="0" applyFont="1" applyFill="1" applyBorder="1" applyAlignment="1" applyProtection="1">
      <alignment horizontal="left" vertical="center"/>
    </xf>
    <xf numFmtId="0" fontId="5" fillId="2" borderId="18"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top" wrapText="1"/>
      <protection locked="0"/>
    </xf>
    <xf numFmtId="0" fontId="0" fillId="0" borderId="40" xfId="0" applyBorder="1" applyAlignment="1">
      <alignment horizontal="left" vertical="top" wrapText="1"/>
    </xf>
    <xf numFmtId="0" fontId="0" fillId="0" borderId="8" xfId="0" applyBorder="1" applyAlignment="1">
      <alignment horizontal="left" vertical="top" wrapText="1"/>
    </xf>
    <xf numFmtId="0" fontId="0" fillId="0" borderId="21" xfId="0" applyBorder="1" applyAlignment="1">
      <alignment horizontal="left" vertical="top" wrapText="1"/>
    </xf>
    <xf numFmtId="0" fontId="2" fillId="3" borderId="12"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5" fillId="0" borderId="1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7" xfId="0" applyFont="1" applyFill="1" applyBorder="1" applyAlignment="1">
      <alignment horizontal="left" vertical="top" wrapText="1"/>
    </xf>
    <xf numFmtId="0" fontId="2" fillId="3" borderId="22" xfId="0" applyFont="1" applyFill="1" applyBorder="1" applyAlignment="1">
      <alignment horizontal="center" vertical="center"/>
    </xf>
    <xf numFmtId="0" fontId="5" fillId="0"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2" fillId="3" borderId="11" xfId="0" applyFont="1" applyFill="1" applyBorder="1" applyAlignment="1">
      <alignment horizontal="center" vertical="center"/>
    </xf>
    <xf numFmtId="0" fontId="2" fillId="3" borderId="31" xfId="0" applyFont="1" applyFill="1" applyBorder="1" applyAlignment="1">
      <alignment horizontal="center" vertical="center"/>
    </xf>
    <xf numFmtId="0" fontId="2" fillId="2" borderId="18" xfId="0" applyFont="1" applyFill="1" applyBorder="1" applyAlignment="1" applyProtection="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2" fillId="2" borderId="27"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67" xfId="0" applyFont="1" applyFill="1" applyBorder="1" applyAlignment="1" applyProtection="1">
      <alignment horizontal="left" vertical="top" wrapText="1"/>
    </xf>
    <xf numFmtId="0" fontId="36" fillId="3" borderId="70" xfId="0" applyFont="1" applyFill="1" applyBorder="1" applyAlignment="1" applyProtection="1">
      <alignment horizontal="center" vertical="center" shrinkToFit="1"/>
    </xf>
    <xf numFmtId="0" fontId="36" fillId="3" borderId="30" xfId="0" applyFont="1" applyFill="1" applyBorder="1" applyAlignment="1" applyProtection="1">
      <alignment horizontal="center" vertical="center" shrinkToFit="1"/>
    </xf>
    <xf numFmtId="0" fontId="36" fillId="3" borderId="38" xfId="0" applyFont="1" applyFill="1" applyBorder="1" applyAlignment="1" applyProtection="1">
      <alignment horizontal="center" vertical="center" shrinkToFit="1"/>
    </xf>
    <xf numFmtId="0" fontId="2" fillId="2" borderId="0" xfId="0" applyFont="1" applyFill="1" applyBorder="1" applyAlignment="1" applyProtection="1">
      <alignment horizontal="left" vertical="top" wrapText="1"/>
    </xf>
    <xf numFmtId="0" fontId="2" fillId="2" borderId="19" xfId="0" applyFont="1" applyFill="1" applyBorder="1" applyAlignment="1" applyProtection="1">
      <alignment horizontal="left" vertical="top" wrapText="1"/>
    </xf>
    <xf numFmtId="0" fontId="2" fillId="2" borderId="70"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177" fontId="2" fillId="2" borderId="30" xfId="0" applyNumberFormat="1" applyFont="1" applyFill="1" applyBorder="1" applyAlignment="1">
      <alignment horizontal="center" vertical="center"/>
    </xf>
    <xf numFmtId="177" fontId="5" fillId="2" borderId="30" xfId="0" applyNumberFormat="1" applyFont="1" applyFill="1" applyBorder="1" applyAlignment="1" applyProtection="1">
      <alignment horizontal="center" vertical="center"/>
    </xf>
    <xf numFmtId="177" fontId="5" fillId="2" borderId="67" xfId="0" applyNumberFormat="1" applyFont="1" applyFill="1" applyBorder="1" applyAlignment="1" applyProtection="1">
      <alignment horizontal="center" vertical="center"/>
    </xf>
    <xf numFmtId="0" fontId="2" fillId="3" borderId="27"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67" xfId="0" applyFont="1" applyFill="1" applyBorder="1" applyAlignment="1">
      <alignment horizontal="center" vertical="center" wrapText="1"/>
    </xf>
    <xf numFmtId="0" fontId="2" fillId="3" borderId="70"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0" fontId="2" fillId="3" borderId="67" xfId="0" applyFont="1" applyFill="1" applyBorder="1" applyAlignment="1">
      <alignment horizontal="center" vertical="center" shrinkToFit="1"/>
    </xf>
    <xf numFmtId="177" fontId="2" fillId="2" borderId="0" xfId="0" applyNumberFormat="1" applyFont="1" applyFill="1" applyBorder="1" applyAlignment="1">
      <alignment horizontal="center" vertical="center"/>
    </xf>
    <xf numFmtId="187" fontId="2" fillId="3" borderId="2" xfId="7" applyNumberFormat="1" applyFont="1" applyFill="1" applyBorder="1" applyAlignment="1">
      <alignment horizontal="center" vertical="center" wrapText="1"/>
    </xf>
    <xf numFmtId="187" fontId="2" fillId="3" borderId="3" xfId="7" applyNumberFormat="1" applyFont="1" applyFill="1" applyBorder="1" applyAlignment="1">
      <alignment horizontal="center" vertical="center" wrapText="1"/>
    </xf>
    <xf numFmtId="187" fontId="2" fillId="3" borderId="4" xfId="7" applyNumberFormat="1" applyFont="1" applyFill="1" applyBorder="1" applyAlignment="1">
      <alignment horizontal="center" vertical="center" wrapText="1"/>
    </xf>
    <xf numFmtId="176" fontId="2" fillId="3" borderId="2" xfId="7" applyNumberFormat="1" applyFont="1" applyFill="1" applyBorder="1" applyAlignment="1">
      <alignment horizontal="center" vertical="center" wrapText="1"/>
    </xf>
    <xf numFmtId="176" fontId="2" fillId="3" borderId="3" xfId="7" applyNumberFormat="1" applyFont="1" applyFill="1" applyBorder="1" applyAlignment="1">
      <alignment horizontal="center" vertical="center" wrapText="1"/>
    </xf>
    <xf numFmtId="176" fontId="2" fillId="3" borderId="4" xfId="7" applyNumberFormat="1"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0" xfId="0" applyFont="1" applyFill="1" applyBorder="1" applyAlignment="1">
      <alignment horizontal="center" vertical="center" wrapText="1" shrinkToFit="1"/>
    </xf>
    <xf numFmtId="0" fontId="2" fillId="3" borderId="0" xfId="0" applyFont="1" applyFill="1" applyBorder="1" applyAlignment="1">
      <alignment horizontal="center" vertical="center" shrinkToFit="1"/>
    </xf>
    <xf numFmtId="49" fontId="45" fillId="0" borderId="159" xfId="0" applyNumberFormat="1" applyFont="1" applyBorder="1" applyAlignment="1" applyProtection="1">
      <alignment horizontal="center" vertical="center"/>
    </xf>
    <xf numFmtId="49" fontId="45" fillId="0" borderId="160" xfId="0" applyNumberFormat="1" applyFont="1" applyBorder="1" applyAlignment="1" applyProtection="1">
      <alignment horizontal="center" vertical="center"/>
    </xf>
    <xf numFmtId="49" fontId="45" fillId="0" borderId="161" xfId="0" applyNumberFormat="1"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5" fillId="2" borderId="8" xfId="0" applyFont="1" applyFill="1" applyBorder="1" applyAlignment="1" applyProtection="1">
      <alignment horizontal="left" vertical="center"/>
    </xf>
    <xf numFmtId="0" fontId="8" fillId="2" borderId="25"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153" xfId="0" applyFont="1" applyFill="1" applyBorder="1" applyAlignment="1" applyProtection="1">
      <alignment horizontal="center" vertical="center"/>
    </xf>
    <xf numFmtId="41" fontId="3" fillId="0" borderId="15" xfId="0" applyNumberFormat="1" applyFont="1" applyBorder="1" applyAlignment="1" applyProtection="1">
      <alignment horizontal="center" vertical="center" shrinkToFit="1"/>
      <protection locked="0"/>
    </xf>
    <xf numFmtId="0" fontId="2" fillId="3" borderId="55" xfId="0" applyFont="1" applyFill="1" applyBorder="1" applyAlignment="1" applyProtection="1">
      <alignment horizontal="center" vertical="center"/>
    </xf>
    <xf numFmtId="0" fontId="2" fillId="3" borderId="56" xfId="0" applyFont="1" applyFill="1" applyBorder="1" applyAlignment="1" applyProtection="1">
      <alignment horizontal="center" vertical="center"/>
    </xf>
    <xf numFmtId="0" fontId="2" fillId="3" borderId="57" xfId="0" applyFont="1" applyFill="1" applyBorder="1" applyAlignment="1" applyProtection="1">
      <alignment horizontal="center" vertical="center"/>
    </xf>
    <xf numFmtId="0" fontId="2" fillId="3" borderId="58" xfId="0" applyFont="1" applyFill="1" applyBorder="1" applyAlignment="1" applyProtection="1">
      <alignment horizontal="center" vertical="center"/>
    </xf>
    <xf numFmtId="0" fontId="2" fillId="0" borderId="37"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67" xfId="0" applyFont="1" applyBorder="1" applyAlignment="1" applyProtection="1">
      <alignment horizontal="left" vertical="center"/>
    </xf>
    <xf numFmtId="0" fontId="2" fillId="0" borderId="1" xfId="0" applyFont="1" applyBorder="1" applyAlignment="1" applyProtection="1">
      <alignment horizontal="left" vertical="center"/>
    </xf>
    <xf numFmtId="0" fontId="2" fillId="3" borderId="14" xfId="0" applyFont="1" applyFill="1" applyBorder="1" applyAlignment="1" applyProtection="1">
      <alignment horizontal="left" vertical="center" wrapText="1"/>
    </xf>
    <xf numFmtId="0" fontId="2" fillId="3" borderId="67"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xf>
    <xf numFmtId="0" fontId="3" fillId="0" borderId="14" xfId="0" applyFont="1" applyBorder="1" applyAlignment="1" applyProtection="1">
      <alignment horizontal="left" vertical="center" wrapText="1"/>
    </xf>
    <xf numFmtId="0" fontId="3" fillId="0" borderId="67" xfId="0" applyFont="1" applyBorder="1" applyAlignment="1" applyProtection="1">
      <alignment horizontal="left" vertical="center" wrapText="1"/>
    </xf>
    <xf numFmtId="0" fontId="3" fillId="0" borderId="1" xfId="0" applyFont="1" applyBorder="1" applyAlignment="1" applyProtection="1">
      <alignment horizontal="left" vertical="center"/>
    </xf>
    <xf numFmtId="0" fontId="2" fillId="0" borderId="72" xfId="0" applyFont="1" applyBorder="1" applyAlignment="1" applyProtection="1">
      <alignment horizontal="left" vertical="center"/>
    </xf>
    <xf numFmtId="0" fontId="2" fillId="0" borderId="73" xfId="0" applyFont="1" applyBorder="1" applyAlignment="1" applyProtection="1">
      <alignment horizontal="left" vertical="center"/>
    </xf>
    <xf numFmtId="0" fontId="2" fillId="0" borderId="46" xfId="0" applyFont="1" applyBorder="1" applyAlignment="1" applyProtection="1">
      <alignment horizontal="left" vertical="center"/>
    </xf>
    <xf numFmtId="0" fontId="2" fillId="0" borderId="48" xfId="0" applyFont="1" applyBorder="1" applyAlignment="1" applyProtection="1">
      <alignment horizontal="left" vertical="center"/>
    </xf>
    <xf numFmtId="0" fontId="2" fillId="3" borderId="42" xfId="0" applyFont="1" applyFill="1" applyBorder="1" applyAlignment="1" applyProtection="1">
      <alignment horizontal="center" vertical="center"/>
    </xf>
    <xf numFmtId="0" fontId="2" fillId="0" borderId="20" xfId="0" applyFont="1" applyBorder="1" applyAlignment="1" applyProtection="1">
      <alignment horizontal="left" vertical="center" wrapText="1"/>
    </xf>
    <xf numFmtId="0" fontId="2" fillId="0" borderId="6" xfId="0" applyFont="1" applyBorder="1" applyAlignment="1" applyProtection="1">
      <alignment horizontal="left" vertical="center"/>
    </xf>
    <xf numFmtId="0" fontId="2" fillId="0" borderId="85" xfId="0" applyFont="1" applyBorder="1" applyAlignment="1" applyProtection="1">
      <alignment horizontal="left" vertical="center"/>
    </xf>
    <xf numFmtId="0" fontId="2" fillId="3" borderId="81" xfId="0" applyFont="1" applyFill="1" applyBorder="1" applyAlignment="1" applyProtection="1">
      <alignment horizontal="left" vertical="center" wrapText="1"/>
    </xf>
    <xf numFmtId="0" fontId="2" fillId="3" borderId="82" xfId="0" applyFont="1" applyFill="1" applyBorder="1" applyAlignment="1" applyProtection="1">
      <alignment horizontal="left" vertical="center" wrapText="1"/>
    </xf>
    <xf numFmtId="0" fontId="2" fillId="3" borderId="83" xfId="0" applyFont="1" applyFill="1" applyBorder="1" applyAlignment="1" applyProtection="1">
      <alignment horizontal="left" vertical="center"/>
    </xf>
    <xf numFmtId="41" fontId="3" fillId="0" borderId="1" xfId="0" applyNumberFormat="1" applyFont="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xf>
    <xf numFmtId="0" fontId="5" fillId="2" borderId="8"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xf>
    <xf numFmtId="0" fontId="2" fillId="3" borderId="24" xfId="0" applyFont="1" applyFill="1" applyBorder="1" applyAlignment="1" applyProtection="1">
      <alignment horizontal="left" vertical="center"/>
    </xf>
    <xf numFmtId="0" fontId="2" fillId="3" borderId="25" xfId="0" applyFont="1" applyFill="1" applyBorder="1" applyAlignment="1" applyProtection="1">
      <alignment horizontal="left" vertical="center"/>
    </xf>
    <xf numFmtId="0" fontId="2" fillId="3" borderId="37" xfId="0" applyFont="1" applyFill="1" applyBorder="1" applyAlignment="1" applyProtection="1">
      <alignment horizontal="center" vertical="center"/>
    </xf>
    <xf numFmtId="0" fontId="2" fillId="3" borderId="20"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0" borderId="132" xfId="0" applyFont="1" applyBorder="1" applyAlignment="1" applyProtection="1">
      <alignment horizontal="left" vertical="center" wrapText="1"/>
    </xf>
    <xf numFmtId="0" fontId="2" fillId="0" borderId="142" xfId="0" applyFont="1" applyBorder="1" applyAlignment="1" applyProtection="1">
      <alignment horizontal="left" vertical="center"/>
    </xf>
    <xf numFmtId="0" fontId="2" fillId="0" borderId="133" xfId="0" applyFont="1" applyBorder="1" applyAlignment="1" applyProtection="1">
      <alignment horizontal="left" vertical="center"/>
    </xf>
    <xf numFmtId="0" fontId="2" fillId="0" borderId="81" xfId="0" applyFont="1" applyBorder="1" applyAlignment="1" applyProtection="1">
      <alignment horizontal="left" vertical="center" wrapText="1"/>
    </xf>
    <xf numFmtId="0" fontId="2" fillId="0" borderId="82" xfId="0" applyFont="1" applyBorder="1" applyAlignment="1" applyProtection="1">
      <alignment horizontal="left" vertical="center" wrapText="1"/>
    </xf>
    <xf numFmtId="0" fontId="2" fillId="0" borderId="83" xfId="0" applyFont="1" applyBorder="1" applyAlignment="1" applyProtection="1">
      <alignment horizontal="left" vertical="center"/>
    </xf>
    <xf numFmtId="0" fontId="2" fillId="3" borderId="67" xfId="0" applyFont="1" applyFill="1" applyBorder="1" applyAlignment="1" applyProtection="1">
      <alignment horizontal="left" vertical="center"/>
    </xf>
    <xf numFmtId="0" fontId="3" fillId="0" borderId="5"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2"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23" xfId="0" applyFont="1" applyBorder="1" applyAlignment="1" applyProtection="1">
      <alignment horizontal="left" vertical="center"/>
      <protection locked="0"/>
    </xf>
    <xf numFmtId="0" fontId="2" fillId="2" borderId="4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0" xfId="0" applyFont="1" applyFill="1" applyBorder="1" applyAlignment="1">
      <alignment horizontal="left" vertical="center" wrapText="1"/>
    </xf>
    <xf numFmtId="0" fontId="2" fillId="2" borderId="0" xfId="0" applyFont="1" applyFill="1" applyBorder="1" applyAlignment="1" applyProtection="1">
      <alignment horizontal="left" vertical="center" wrapText="1"/>
    </xf>
    <xf numFmtId="0" fontId="2" fillId="2" borderId="46" xfId="0" applyFont="1" applyFill="1" applyBorder="1" applyAlignment="1">
      <alignment horizontal="left" vertical="center"/>
    </xf>
    <xf numFmtId="0" fontId="2" fillId="2" borderId="47" xfId="0" applyFont="1" applyFill="1" applyBorder="1" applyAlignment="1">
      <alignment horizontal="left" vertical="center"/>
    </xf>
    <xf numFmtId="0" fontId="5" fillId="2" borderId="44" xfId="0" applyFont="1" applyFill="1" applyBorder="1" applyAlignment="1" applyProtection="1">
      <alignment horizontal="center" vertical="center"/>
      <protection locked="0"/>
    </xf>
    <xf numFmtId="0" fontId="5" fillId="2" borderId="77"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0" borderId="146" xfId="0" applyFont="1" applyFill="1" applyBorder="1" applyAlignment="1" applyProtection="1">
      <alignment horizontal="center" vertical="center"/>
      <protection locked="0"/>
    </xf>
    <xf numFmtId="0" fontId="5" fillId="0" borderId="136"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79" xfId="0" applyFont="1" applyFill="1" applyBorder="1" applyAlignment="1" applyProtection="1">
      <alignment horizontal="center" vertical="center"/>
      <protection locked="0"/>
    </xf>
    <xf numFmtId="0" fontId="5" fillId="0" borderId="74"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0" xfId="0" applyFont="1" applyFill="1" applyBorder="1" applyAlignment="1">
      <alignment horizontal="right" vertical="center" wrapText="1"/>
    </xf>
    <xf numFmtId="0" fontId="2" fillId="2" borderId="25" xfId="0" applyFont="1" applyFill="1" applyBorder="1" applyAlignment="1">
      <alignment horizontal="center" vertical="center" wrapText="1"/>
    </xf>
    <xf numFmtId="0" fontId="5" fillId="2" borderId="8" xfId="0" applyFont="1" applyFill="1" applyBorder="1" applyAlignment="1">
      <alignment horizontal="left" vertical="center"/>
    </xf>
    <xf numFmtId="0" fontId="2" fillId="2" borderId="72" xfId="0" applyFont="1" applyFill="1" applyBorder="1" applyAlignment="1">
      <alignment horizontal="left" vertical="center"/>
    </xf>
    <xf numFmtId="0" fontId="2" fillId="2" borderId="77" xfId="0" applyFont="1" applyFill="1" applyBorder="1" applyAlignment="1">
      <alignment horizontal="left" vertical="center"/>
    </xf>
    <xf numFmtId="0" fontId="2" fillId="2" borderId="43" xfId="0" applyFont="1" applyFill="1" applyBorder="1" applyAlignment="1">
      <alignment horizontal="left" vertical="center"/>
    </xf>
    <xf numFmtId="0" fontId="2" fillId="2" borderId="44" xfId="0" applyFont="1" applyFill="1" applyBorder="1" applyAlignment="1">
      <alignment horizontal="left" vertical="center"/>
    </xf>
    <xf numFmtId="0" fontId="2" fillId="3" borderId="67" xfId="0" applyFont="1" applyFill="1" applyBorder="1" applyAlignment="1" applyProtection="1">
      <alignment horizontal="center" vertical="center"/>
    </xf>
    <xf numFmtId="0" fontId="2" fillId="0" borderId="77" xfId="0" applyFont="1" applyBorder="1" applyAlignment="1" applyProtection="1">
      <alignment horizontal="left" vertical="center"/>
    </xf>
    <xf numFmtId="0" fontId="2" fillId="0" borderId="148" xfId="0" applyFont="1" applyBorder="1" applyAlignment="1" applyProtection="1">
      <alignment horizontal="left" vertical="center"/>
    </xf>
    <xf numFmtId="0" fontId="2" fillId="0" borderId="43" xfId="0" applyFont="1" applyBorder="1" applyAlignment="1" applyProtection="1">
      <alignment horizontal="left" vertical="center"/>
    </xf>
    <xf numFmtId="0" fontId="2" fillId="0" borderId="44" xfId="0" applyFont="1" applyBorder="1" applyAlignment="1" applyProtection="1">
      <alignment horizontal="left" vertical="center"/>
    </xf>
    <xf numFmtId="0" fontId="2" fillId="0" borderId="52" xfId="0" applyFont="1" applyBorder="1" applyAlignment="1" applyProtection="1">
      <alignment horizontal="left" vertical="center"/>
    </xf>
    <xf numFmtId="41" fontId="7" fillId="0" borderId="59" xfId="0" applyNumberFormat="1" applyFont="1" applyFill="1" applyBorder="1" applyAlignment="1" applyProtection="1">
      <alignment vertical="center" shrinkToFit="1"/>
      <protection locked="0"/>
    </xf>
    <xf numFmtId="41" fontId="7" fillId="0" borderId="88" xfId="0" applyNumberFormat="1" applyFont="1" applyFill="1" applyBorder="1" applyAlignment="1" applyProtection="1">
      <alignment vertical="center" shrinkToFit="1"/>
      <protection locked="0"/>
    </xf>
    <xf numFmtId="41" fontId="7" fillId="0" borderId="89" xfId="0" applyNumberFormat="1" applyFont="1" applyFill="1" applyBorder="1" applyAlignment="1" applyProtection="1">
      <alignment vertical="center" shrinkToFit="1"/>
      <protection locked="0"/>
    </xf>
    <xf numFmtId="41" fontId="7" fillId="0" borderId="90" xfId="0" applyNumberFormat="1" applyFont="1" applyFill="1" applyBorder="1" applyAlignment="1" applyProtection="1">
      <alignment vertical="center" shrinkToFit="1"/>
      <protection locked="0"/>
    </xf>
    <xf numFmtId="0" fontId="5" fillId="0" borderId="59" xfId="0" applyFont="1" applyFill="1" applyBorder="1" applyAlignment="1" applyProtection="1">
      <alignment horizontal="left" vertical="center"/>
      <protection locked="0"/>
    </xf>
    <xf numFmtId="0" fontId="5" fillId="2" borderId="27" xfId="0" applyFont="1" applyFill="1" applyBorder="1" applyAlignment="1" applyProtection="1">
      <alignment horizontal="center" vertical="center"/>
      <protection locked="0"/>
    </xf>
    <xf numFmtId="41" fontId="7" fillId="0" borderId="60" xfId="0" applyNumberFormat="1" applyFont="1" applyFill="1" applyBorder="1" applyAlignment="1" applyProtection="1">
      <alignment vertical="center" shrinkToFit="1"/>
      <protection locked="0"/>
    </xf>
    <xf numFmtId="0" fontId="2" fillId="2" borderId="52"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5" xfId="0" applyFont="1" applyFill="1" applyBorder="1" applyAlignment="1">
      <alignment horizontal="center" vertical="center"/>
    </xf>
    <xf numFmtId="0" fontId="2" fillId="2" borderId="45" xfId="0" applyFont="1" applyFill="1" applyBorder="1" applyAlignment="1">
      <alignment horizontal="left" vertical="center"/>
    </xf>
    <xf numFmtId="41" fontId="7" fillId="0" borderId="49" xfId="0" applyNumberFormat="1" applyFont="1" applyFill="1" applyBorder="1" applyAlignment="1" applyProtection="1">
      <alignment vertical="center" shrinkToFit="1"/>
      <protection locked="0"/>
    </xf>
    <xf numFmtId="41" fontId="7" fillId="0" borderId="27" xfId="0" applyNumberFormat="1" applyFont="1" applyFill="1" applyBorder="1" applyAlignment="1">
      <alignment vertical="center" shrinkToFit="1"/>
    </xf>
    <xf numFmtId="41" fontId="7" fillId="0" borderId="30" xfId="0" applyNumberFormat="1" applyFont="1" applyFill="1" applyBorder="1" applyAlignment="1">
      <alignment vertical="center" shrinkToFit="1"/>
    </xf>
    <xf numFmtId="41" fontId="7" fillId="0" borderId="67" xfId="0" applyNumberFormat="1" applyFont="1" applyFill="1" applyBorder="1" applyAlignment="1">
      <alignment vertical="center" shrinkToFit="1"/>
    </xf>
    <xf numFmtId="0" fontId="5" fillId="2" borderId="46" xfId="0" applyFont="1" applyFill="1" applyBorder="1" applyAlignment="1" applyProtection="1">
      <alignment horizontal="left" vertical="center"/>
      <protection locked="0"/>
    </xf>
    <xf numFmtId="0" fontId="5" fillId="2" borderId="47" xfId="0" applyFont="1" applyFill="1" applyBorder="1" applyAlignment="1" applyProtection="1">
      <alignment horizontal="left" vertical="center"/>
      <protection locked="0"/>
    </xf>
    <xf numFmtId="0" fontId="5" fillId="2" borderId="48" xfId="0" applyFont="1" applyFill="1" applyBorder="1" applyAlignment="1" applyProtection="1">
      <alignment horizontal="left" vertical="center"/>
      <protection locked="0"/>
    </xf>
    <xf numFmtId="0" fontId="2" fillId="2" borderId="3" xfId="0" applyFont="1" applyFill="1" applyBorder="1" applyAlignment="1">
      <alignment horizontal="left" vertical="center"/>
    </xf>
    <xf numFmtId="0" fontId="2" fillId="2" borderId="17" xfId="0" applyFont="1" applyFill="1" applyBorder="1" applyAlignment="1">
      <alignment horizontal="left" vertical="center"/>
    </xf>
    <xf numFmtId="0" fontId="5" fillId="0" borderId="43"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7" fillId="0" borderId="1" xfId="0" applyFont="1" applyFill="1" applyBorder="1" applyAlignment="1">
      <alignment horizontal="center" vertical="center"/>
    </xf>
    <xf numFmtId="0" fontId="2" fillId="2" borderId="48" xfId="0" applyFont="1" applyFill="1" applyBorder="1" applyAlignment="1">
      <alignment horizontal="left" vertical="center"/>
    </xf>
    <xf numFmtId="0" fontId="2" fillId="3" borderId="60" xfId="0" applyFont="1" applyFill="1" applyBorder="1" applyAlignment="1">
      <alignment horizontal="center" vertical="center"/>
    </xf>
    <xf numFmtId="0" fontId="5" fillId="2" borderId="43" xfId="0" applyFont="1" applyFill="1" applyBorder="1" applyAlignment="1" applyProtection="1">
      <alignment horizontal="left" vertical="center"/>
      <protection locked="0"/>
    </xf>
    <xf numFmtId="0" fontId="5" fillId="2" borderId="44" xfId="0" applyFont="1" applyFill="1" applyBorder="1" applyAlignment="1" applyProtection="1">
      <alignment horizontal="left" vertical="center"/>
      <protection locked="0"/>
    </xf>
    <xf numFmtId="0" fontId="5" fillId="2" borderId="45" xfId="0" applyFont="1" applyFill="1" applyBorder="1" applyAlignment="1" applyProtection="1">
      <alignment horizontal="left" vertical="center"/>
      <protection locked="0"/>
    </xf>
    <xf numFmtId="0" fontId="8" fillId="2" borderId="75" xfId="0" applyFont="1" applyFill="1" applyBorder="1" applyAlignment="1">
      <alignment horizontal="center" vertical="center" wrapText="1"/>
    </xf>
    <xf numFmtId="0" fontId="8" fillId="2" borderId="47" xfId="0" applyFont="1" applyFill="1" applyBorder="1" applyAlignment="1">
      <alignment horizontal="center"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8" fillId="2" borderId="77" xfId="0" applyFont="1" applyFill="1" applyBorder="1" applyAlignment="1">
      <alignment horizontal="center" vertical="center"/>
    </xf>
    <xf numFmtId="0" fontId="8" fillId="2" borderId="76" xfId="0" applyFont="1" applyFill="1" applyBorder="1" applyAlignment="1">
      <alignment horizontal="center" vertical="center"/>
    </xf>
    <xf numFmtId="179" fontId="5" fillId="2" borderId="77" xfId="0" applyNumberFormat="1" applyFont="1" applyFill="1" applyBorder="1" applyAlignment="1" applyProtection="1">
      <alignment horizontal="center" vertical="center"/>
      <protection locked="0"/>
    </xf>
    <xf numFmtId="0" fontId="2" fillId="3" borderId="14" xfId="0" applyFont="1" applyFill="1" applyBorder="1" applyAlignment="1">
      <alignment horizontal="center" vertical="center"/>
    </xf>
    <xf numFmtId="0" fontId="2" fillId="3" borderId="67" xfId="0" applyFont="1" applyFill="1" applyBorder="1" applyAlignment="1">
      <alignment horizontal="center" vertical="center"/>
    </xf>
    <xf numFmtId="0" fontId="5" fillId="2" borderId="104"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108" xfId="0" applyFont="1" applyFill="1" applyBorder="1" applyAlignment="1" applyProtection="1">
      <alignment horizontal="center" vertical="center"/>
      <protection locked="0"/>
    </xf>
    <xf numFmtId="0" fontId="5" fillId="2" borderId="145" xfId="0" applyFont="1" applyFill="1" applyBorder="1" applyAlignment="1" applyProtection="1">
      <alignment horizontal="center" vertical="center"/>
      <protection locked="0"/>
    </xf>
    <xf numFmtId="179" fontId="5" fillId="2" borderId="44" xfId="0" applyNumberFormat="1" applyFont="1" applyFill="1" applyBorder="1" applyAlignment="1" applyProtection="1">
      <alignment horizontal="center" vertical="center"/>
      <protection locked="0"/>
    </xf>
    <xf numFmtId="179" fontId="5" fillId="2" borderId="47"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4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8" fillId="2" borderId="16"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left" vertical="center"/>
    </xf>
    <xf numFmtId="0" fontId="2" fillId="2" borderId="21" xfId="0" applyFont="1" applyFill="1" applyBorder="1" applyAlignment="1">
      <alignment horizontal="left" vertical="center"/>
    </xf>
    <xf numFmtId="0" fontId="2" fillId="2" borderId="74" xfId="0" applyFont="1" applyFill="1" applyBorder="1" applyAlignment="1">
      <alignment horizontal="center" vertical="center" wrapText="1"/>
    </xf>
    <xf numFmtId="0" fontId="2" fillId="2" borderId="44"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67" xfId="0" applyFont="1" applyFill="1" applyBorder="1" applyAlignment="1">
      <alignment horizontal="center" vertical="center"/>
    </xf>
    <xf numFmtId="0" fontId="5" fillId="2" borderId="72" xfId="0" applyFont="1" applyFill="1" applyBorder="1" applyAlignment="1" applyProtection="1">
      <alignment horizontal="left" vertical="center"/>
      <protection locked="0"/>
    </xf>
    <xf numFmtId="0" fontId="5" fillId="2" borderId="77" xfId="0" applyFont="1" applyFill="1" applyBorder="1" applyAlignment="1" applyProtection="1">
      <alignment horizontal="left" vertical="center"/>
      <protection locked="0"/>
    </xf>
    <xf numFmtId="0" fontId="5" fillId="2" borderId="73" xfId="0" applyFont="1" applyFill="1" applyBorder="1" applyAlignment="1" applyProtection="1">
      <alignment horizontal="left" vertical="center"/>
      <protection locked="0"/>
    </xf>
    <xf numFmtId="0" fontId="2" fillId="2" borderId="47" xfId="0" applyFont="1" applyFill="1" applyBorder="1" applyAlignment="1" applyProtection="1">
      <alignment horizontal="center" vertical="center"/>
      <protection locked="0"/>
    </xf>
    <xf numFmtId="179" fontId="5" fillId="2" borderId="44" xfId="0" applyNumberFormat="1" applyFont="1" applyFill="1" applyBorder="1" applyAlignment="1" applyProtection="1">
      <alignment horizontal="right" vertical="center"/>
      <protection locked="0"/>
    </xf>
    <xf numFmtId="0" fontId="2" fillId="3" borderId="27"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70" xfId="0" applyFont="1" applyFill="1" applyBorder="1" applyAlignment="1">
      <alignment horizontal="center" vertical="center"/>
    </xf>
    <xf numFmtId="0" fontId="5" fillId="2" borderId="71" xfId="0" applyFont="1" applyFill="1" applyBorder="1" applyAlignment="1" applyProtection="1">
      <alignment horizontal="center" vertical="center"/>
      <protection locked="0"/>
    </xf>
    <xf numFmtId="0" fontId="5" fillId="2" borderId="113" xfId="0" applyFont="1" applyFill="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2" fillId="3" borderId="74"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29" fillId="0" borderId="43" xfId="5"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5" fillId="0" borderId="1" xfId="0" applyFont="1" applyBorder="1" applyAlignment="1" applyProtection="1">
      <alignment horizontal="center" vertical="center"/>
    </xf>
    <xf numFmtId="0" fontId="5" fillId="0" borderId="15" xfId="0" applyFont="1" applyBorder="1" applyAlignment="1" applyProtection="1">
      <alignment horizontal="center" vertical="center"/>
    </xf>
    <xf numFmtId="0" fontId="2" fillId="3" borderId="75"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8" xfId="0" applyFont="1" applyFill="1" applyBorder="1" applyAlignment="1">
      <alignment horizontal="center" vertical="center"/>
    </xf>
    <xf numFmtId="0" fontId="3" fillId="3" borderId="105"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8" xfId="0" applyFont="1" applyFill="1" applyBorder="1" applyAlignment="1">
      <alignment horizontal="center" vertical="center"/>
    </xf>
    <xf numFmtId="0" fontId="5" fillId="2" borderId="10" xfId="0" applyFont="1" applyFill="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184" fontId="5" fillId="0" borderId="1" xfId="0" applyNumberFormat="1" applyFont="1" applyBorder="1" applyAlignment="1" applyProtection="1">
      <alignment horizontal="center" vertical="center"/>
      <protection locked="0"/>
    </xf>
    <xf numFmtId="184" fontId="5" fillId="0" borderId="27" xfId="0" applyNumberFormat="1"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5" fillId="2" borderId="38" xfId="0" applyFont="1" applyFill="1" applyBorder="1" applyAlignment="1" applyProtection="1">
      <alignment horizontal="center" vertical="center"/>
      <protection locked="0"/>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76" xfId="0" applyFont="1" applyFill="1" applyBorder="1" applyAlignment="1">
      <alignment horizontal="center" vertical="center"/>
    </xf>
    <xf numFmtId="0" fontId="2" fillId="3" borderId="77" xfId="0" applyFont="1" applyFill="1" applyBorder="1" applyAlignment="1">
      <alignment horizontal="center" vertical="center"/>
    </xf>
    <xf numFmtId="0" fontId="2" fillId="3" borderId="73" xfId="0" applyFont="1" applyFill="1" applyBorder="1" applyAlignment="1">
      <alignment horizontal="center" vertical="center"/>
    </xf>
    <xf numFmtId="0" fontId="5" fillId="0" borderId="102"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2" fillId="3" borderId="102" xfId="0" applyFont="1" applyFill="1" applyBorder="1" applyAlignment="1">
      <alignment horizontal="center" vertical="center"/>
    </xf>
    <xf numFmtId="0" fontId="2" fillId="3" borderId="103"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59" xfId="0" applyFont="1" applyBorder="1" applyAlignment="1" applyProtection="1">
      <alignment horizontal="center" vertical="center"/>
      <protection locked="0"/>
    </xf>
    <xf numFmtId="0" fontId="2" fillId="3" borderId="59" xfId="0" applyFont="1" applyFill="1" applyBorder="1" applyAlignment="1">
      <alignment horizontal="center" vertical="center"/>
    </xf>
    <xf numFmtId="0" fontId="5" fillId="0" borderId="66"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49" fontId="5" fillId="0" borderId="59" xfId="0" applyNumberFormat="1" applyFont="1" applyBorder="1" applyAlignment="1" applyProtection="1">
      <alignment horizontal="center" vertical="center"/>
      <protection locked="0"/>
    </xf>
    <xf numFmtId="49" fontId="5" fillId="0" borderId="66" xfId="0" applyNumberFormat="1" applyFont="1" applyBorder="1" applyAlignment="1" applyProtection="1">
      <alignment horizontal="center" vertical="center"/>
      <protection locked="0"/>
    </xf>
    <xf numFmtId="41" fontId="5" fillId="0" borderId="72" xfId="0" applyNumberFormat="1" applyFont="1" applyFill="1" applyBorder="1" applyAlignment="1" applyProtection="1">
      <alignment horizontal="center" vertical="center"/>
      <protection locked="0"/>
    </xf>
    <xf numFmtId="41" fontId="5" fillId="0" borderId="77" xfId="0" applyNumberFormat="1" applyFont="1" applyFill="1" applyBorder="1" applyAlignment="1" applyProtection="1">
      <alignment horizontal="center" vertical="center"/>
      <protection locked="0"/>
    </xf>
    <xf numFmtId="0" fontId="29" fillId="0" borderId="49" xfId="5"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2" fillId="3" borderId="111" xfId="0" applyFont="1" applyFill="1" applyBorder="1" applyAlignment="1">
      <alignment horizontal="center" vertical="center"/>
    </xf>
    <xf numFmtId="179" fontId="5" fillId="2" borderId="43" xfId="0" applyNumberFormat="1" applyFont="1" applyFill="1" applyBorder="1" applyAlignment="1" applyProtection="1">
      <alignment horizontal="right" vertical="center"/>
      <protection locked="0"/>
    </xf>
    <xf numFmtId="0" fontId="5" fillId="0" borderId="18" xfId="0" applyFont="1" applyFill="1" applyBorder="1" applyAlignment="1">
      <alignment horizontal="left" vertical="top"/>
    </xf>
    <xf numFmtId="0" fontId="5" fillId="0" borderId="0" xfId="0" applyFont="1" applyFill="1" applyBorder="1" applyAlignment="1">
      <alignment horizontal="left" vertical="top"/>
    </xf>
    <xf numFmtId="0" fontId="5" fillId="0" borderId="19" xfId="0" applyFont="1" applyFill="1" applyBorder="1" applyAlignment="1">
      <alignment horizontal="left" vertical="top"/>
    </xf>
    <xf numFmtId="0" fontId="5" fillId="0" borderId="1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18"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19" xfId="0" applyFont="1" applyFill="1" applyBorder="1" applyAlignment="1" applyProtection="1">
      <alignment horizontal="left" vertical="top"/>
      <protection locked="0"/>
    </xf>
    <xf numFmtId="0" fontId="5" fillId="0" borderId="24" xfId="0" applyFont="1" applyFill="1" applyBorder="1" applyAlignment="1" applyProtection="1">
      <alignment horizontal="left" vertical="top"/>
      <protection locked="0"/>
    </xf>
    <xf numFmtId="0" fontId="5" fillId="0" borderId="25" xfId="0" applyFont="1" applyFill="1" applyBorder="1" applyAlignment="1" applyProtection="1">
      <alignment horizontal="left" vertical="top"/>
      <protection locked="0"/>
    </xf>
    <xf numFmtId="0" fontId="5" fillId="0" borderId="26" xfId="0" applyFont="1" applyFill="1" applyBorder="1" applyAlignment="1" applyProtection="1">
      <alignment horizontal="left" vertical="top"/>
      <protection locked="0"/>
    </xf>
    <xf numFmtId="0" fontId="2" fillId="3" borderId="14" xfId="0" applyFont="1" applyFill="1" applyBorder="1" applyAlignment="1">
      <alignment horizontal="left" vertical="center"/>
    </xf>
    <xf numFmtId="0" fontId="2" fillId="3" borderId="67" xfId="0" applyFont="1" applyFill="1" applyBorder="1" applyAlignment="1">
      <alignment horizontal="left" vertical="center"/>
    </xf>
    <xf numFmtId="0" fontId="2" fillId="3" borderId="1" xfId="0" applyFont="1" applyFill="1" applyBorder="1" applyAlignment="1">
      <alignment horizontal="left" vertical="center"/>
    </xf>
    <xf numFmtId="0" fontId="2" fillId="3" borderId="15" xfId="0" applyFont="1" applyFill="1" applyBorder="1" applyAlignment="1">
      <alignment horizontal="left" vertical="center"/>
    </xf>
    <xf numFmtId="0" fontId="5" fillId="0" borderId="59" xfId="0" applyFont="1" applyBorder="1" applyAlignment="1" applyProtection="1">
      <alignment horizontal="left" vertical="center"/>
      <protection locked="0"/>
    </xf>
    <xf numFmtId="0" fontId="5" fillId="0" borderId="66"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2" fillId="3" borderId="49" xfId="0" applyFont="1" applyFill="1" applyBorder="1" applyAlignment="1">
      <alignment horizontal="center" vertical="center"/>
    </xf>
    <xf numFmtId="0" fontId="5" fillId="0" borderId="49" xfId="0" applyFont="1" applyBorder="1" applyAlignment="1" applyProtection="1">
      <alignment horizontal="left" vertical="center"/>
      <protection locked="0"/>
    </xf>
    <xf numFmtId="0" fontId="5" fillId="0" borderId="64" xfId="0" applyFont="1" applyBorder="1" applyAlignment="1" applyProtection="1">
      <alignment horizontal="left" vertical="center"/>
      <protection locked="0"/>
    </xf>
    <xf numFmtId="41" fontId="7" fillId="0" borderId="7" xfId="0" applyNumberFormat="1" applyFont="1" applyFill="1" applyBorder="1" applyAlignment="1">
      <alignment vertical="center" shrinkToFit="1"/>
    </xf>
    <xf numFmtId="41" fontId="7" fillId="0" borderId="8" xfId="0" applyNumberFormat="1" applyFont="1" applyFill="1" applyBorder="1" applyAlignment="1">
      <alignment vertical="center" shrinkToFit="1"/>
    </xf>
    <xf numFmtId="41" fontId="7" fillId="0" borderId="9" xfId="0" applyNumberFormat="1" applyFont="1" applyFill="1" applyBorder="1" applyAlignment="1">
      <alignment vertical="center" shrinkToFit="1"/>
    </xf>
    <xf numFmtId="0" fontId="5" fillId="0" borderId="60"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87" xfId="0" applyFont="1" applyFill="1" applyBorder="1" applyAlignment="1">
      <alignment horizontal="left" vertical="center"/>
    </xf>
    <xf numFmtId="0" fontId="5" fillId="0" borderId="10" xfId="0" applyFont="1" applyFill="1" applyBorder="1" applyAlignment="1">
      <alignment horizontal="left" vertical="center"/>
    </xf>
    <xf numFmtId="0" fontId="6" fillId="2" borderId="59" xfId="0" applyFont="1" applyFill="1" applyBorder="1" applyAlignment="1" applyProtection="1">
      <alignment horizontal="left" vertical="center"/>
      <protection locked="0"/>
    </xf>
    <xf numFmtId="0" fontId="4" fillId="3" borderId="12" xfId="0" applyFont="1" applyFill="1" applyBorder="1" applyAlignment="1">
      <alignment horizontal="center" vertical="center"/>
    </xf>
    <xf numFmtId="0" fontId="6" fillId="2" borderId="60" xfId="0" applyFont="1" applyFill="1" applyBorder="1" applyAlignment="1" applyProtection="1">
      <alignment horizontal="left" vertical="center"/>
      <protection locked="0"/>
    </xf>
    <xf numFmtId="0" fontId="6" fillId="2" borderId="49" xfId="0" applyFont="1" applyFill="1" applyBorder="1" applyAlignment="1" applyProtection="1">
      <alignment horizontal="left" vertical="center"/>
      <protection locked="0"/>
    </xf>
    <xf numFmtId="0" fontId="2" fillId="2" borderId="0" xfId="0" applyFont="1" applyFill="1" applyBorder="1" applyAlignment="1">
      <alignment horizontal="left" vertical="center"/>
    </xf>
    <xf numFmtId="0" fontId="2" fillId="2" borderId="27"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17" fillId="2" borderId="0" xfId="1" applyFont="1" applyFill="1" applyBorder="1" applyAlignment="1" applyProtection="1">
      <alignment horizontal="center" vertical="center"/>
    </xf>
    <xf numFmtId="0" fontId="16" fillId="0" borderId="1" xfId="1" applyFont="1" applyBorder="1" applyAlignment="1" applyProtection="1">
      <alignment horizontal="center" vertical="center"/>
    </xf>
    <xf numFmtId="0" fontId="4" fillId="2" borderId="8" xfId="1" applyFont="1" applyFill="1" applyBorder="1" applyAlignment="1" applyProtection="1">
      <alignment horizontal="left" vertical="center" wrapText="1"/>
    </xf>
    <xf numFmtId="0" fontId="64" fillId="2" borderId="0" xfId="1" applyFont="1" applyFill="1" applyAlignment="1" applyProtection="1">
      <alignment horizontal="left" vertical="center" wrapText="1"/>
    </xf>
    <xf numFmtId="0" fontId="16" fillId="2" borderId="0" xfId="1" applyFont="1" applyFill="1" applyAlignment="1" applyProtection="1">
      <alignment horizontal="left" vertical="center"/>
    </xf>
    <xf numFmtId="0" fontId="16" fillId="2" borderId="0" xfId="1" applyFont="1" applyFill="1" applyAlignment="1" applyProtection="1">
      <alignment horizontal="left" vertical="center" wrapText="1"/>
    </xf>
    <xf numFmtId="0" fontId="18" fillId="0" borderId="27" xfId="1" applyFont="1" applyBorder="1" applyAlignment="1" applyProtection="1">
      <alignment horizontal="center" vertical="center"/>
    </xf>
    <xf numFmtId="0" fontId="18" fillId="0" borderId="67" xfId="1" applyFont="1" applyBorder="1" applyAlignment="1" applyProtection="1">
      <alignment horizontal="center" vertical="center"/>
    </xf>
    <xf numFmtId="0" fontId="16" fillId="2" borderId="0" xfId="1" applyFont="1" applyFill="1" applyAlignment="1" applyProtection="1">
      <alignment horizontal="justify" vertical="center"/>
    </xf>
    <xf numFmtId="0" fontId="16" fillId="2" borderId="0" xfId="1" applyFont="1" applyFill="1" applyAlignment="1" applyProtection="1">
      <alignment vertical="center"/>
    </xf>
    <xf numFmtId="0" fontId="18" fillId="0" borderId="1" xfId="1" applyFont="1" applyBorder="1" applyAlignment="1" applyProtection="1">
      <alignment horizontal="center" vertical="center"/>
    </xf>
    <xf numFmtId="0" fontId="16" fillId="0" borderId="27" xfId="1" applyFont="1" applyBorder="1" applyAlignment="1" applyProtection="1">
      <alignment horizontal="center" vertical="center"/>
    </xf>
    <xf numFmtId="0" fontId="16" fillId="0" borderId="30" xfId="1" applyFont="1" applyBorder="1" applyAlignment="1" applyProtection="1">
      <alignment horizontal="center" vertical="center"/>
    </xf>
    <xf numFmtId="0" fontId="16" fillId="0" borderId="67" xfId="1" applyFont="1" applyBorder="1" applyAlignment="1" applyProtection="1">
      <alignment horizontal="center" vertical="center"/>
    </xf>
    <xf numFmtId="0" fontId="16" fillId="0" borderId="28" xfId="1" applyFont="1" applyBorder="1" applyAlignment="1" applyProtection="1">
      <alignment horizontal="center" vertical="center" wrapText="1"/>
    </xf>
    <xf numFmtId="0" fontId="16" fillId="0" borderId="10" xfId="1" applyFont="1" applyBorder="1" applyAlignment="1" applyProtection="1">
      <alignment horizontal="center" vertical="center" wrapText="1"/>
    </xf>
  </cellXfs>
  <cellStyles count="8">
    <cellStyle name="パーセント" xfId="7" builtinId="5"/>
    <cellStyle name="ハイパーリンク" xfId="5" builtinId="8"/>
    <cellStyle name="標準" xfId="0" builtinId="0"/>
    <cellStyle name="標準 2" xfId="6"/>
    <cellStyle name="標準_　暴力団照会用名簿　" xfId="1"/>
    <cellStyle name="標準_Sheet1_1" xfId="3"/>
    <cellStyle name="標準_Sheet2" xfId="2"/>
    <cellStyle name="標準_市町村マスタ" xfId="4"/>
  </cellStyles>
  <dxfs count="1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0000"/>
        </patternFill>
      </fill>
    </dxf>
    <dxf>
      <fill>
        <patternFill>
          <bgColor rgb="FFFF99FF"/>
        </patternFill>
      </fill>
    </dxf>
    <dxf>
      <fill>
        <patternFill>
          <bgColor rgb="FFFF99FF"/>
        </patternFill>
      </fill>
    </dxf>
    <dxf>
      <fill>
        <patternFill>
          <bgColor rgb="FFFF0000"/>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FF00"/>
        </patternFill>
      </fill>
    </dxf>
    <dxf>
      <fill>
        <patternFill>
          <bgColor rgb="FFFF0000"/>
        </patternFill>
      </fill>
    </dxf>
    <dxf>
      <fill>
        <patternFill>
          <bgColor rgb="FFFF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0.5"/>
        <color theme="1"/>
        <name val="ＭＳ ゴシック"/>
        <scheme val="none"/>
      </font>
      <alignment horizontal="center" vertical="center" textRotation="0" wrapText="1" indent="0" justifyLastLine="0" shrinkToFit="0" readingOrder="0"/>
    </dxf>
    <dxf>
      <font>
        <b val="0"/>
        <i val="0"/>
        <strike val="0"/>
        <condense val="0"/>
        <extend val="0"/>
        <outline val="0"/>
        <shadow val="0"/>
        <u val="none"/>
        <vertAlign val="baseline"/>
        <sz val="10.5"/>
        <color theme="1"/>
        <name val="ＭＳ ゴシック"/>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ＭＳ ゴシック"/>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ＭＳ ゴシック"/>
        <scheme val="none"/>
      </font>
      <alignment horizontal="justify"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9"/>
        <color theme="1" tint="4.9989318521683403E-2"/>
        <name val="ＭＳ ゴシック"/>
        <scheme val="none"/>
      </font>
      <fill>
        <patternFill patternType="solid">
          <fgColor indexed="64"/>
          <bgColor theme="4" tint="0.79998168889431442"/>
        </patternFill>
      </fill>
      <alignment horizontal="center" vertical="center" textRotation="0" wrapText="1" indent="0" justifyLastLine="0" shrinkToFit="0" readingOrder="0"/>
    </dxf>
  </dxfs>
  <tableStyles count="0" defaultTableStyle="TableStyleMedium2" defaultPivotStyle="PivotStyleLight16"/>
  <colors>
    <mruColors>
      <color rgb="FFFF5050"/>
      <color rgb="FFFFFF99"/>
      <color rgb="FFFFCCCC"/>
      <color rgb="FFFF99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104774</xdr:colOff>
      <xdr:row>5</xdr:row>
      <xdr:rowOff>85725</xdr:rowOff>
    </xdr:from>
    <xdr:to>
      <xdr:col>15</xdr:col>
      <xdr:colOff>53009</xdr:colOff>
      <xdr:row>7</xdr:row>
      <xdr:rowOff>13252</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5995365" y="854351"/>
          <a:ext cx="3340792" cy="305214"/>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下記「赤枠」の入力欄に入力してください</a:t>
          </a:r>
          <a:endParaRPr kumimoji="1" lang="en-US" altLang="ja-JP" sz="1200"/>
        </a:p>
      </xdr:txBody>
    </xdr:sp>
    <xdr:clientData/>
  </xdr:twoCellAnchor>
  <xdr:twoCellAnchor>
    <xdr:from>
      <xdr:col>0</xdr:col>
      <xdr:colOff>76199</xdr:colOff>
      <xdr:row>24</xdr:row>
      <xdr:rowOff>819978</xdr:rowOff>
    </xdr:from>
    <xdr:to>
      <xdr:col>3</xdr:col>
      <xdr:colOff>689112</xdr:colOff>
      <xdr:row>26</xdr:row>
      <xdr:rowOff>19050</xdr:rowOff>
    </xdr:to>
    <xdr:sp macro="" textlink="">
      <xdr:nvSpPr>
        <xdr:cNvPr id="5" name="テキスト ボックス 4"/>
        <xdr:cNvSpPr txBox="1"/>
      </xdr:nvSpPr>
      <xdr:spPr>
        <a:xfrm>
          <a:off x="76199" y="8183217"/>
          <a:ext cx="4166152" cy="25924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↓以下の項目はすべての事業者が必ず記入してください。</a:t>
          </a:r>
        </a:p>
      </xdr:txBody>
    </xdr:sp>
    <xdr:clientData fPrintsWithSheet="0"/>
  </xdr:twoCellAnchor>
  <xdr:twoCellAnchor>
    <xdr:from>
      <xdr:col>0</xdr:col>
      <xdr:colOff>838199</xdr:colOff>
      <xdr:row>1</xdr:row>
      <xdr:rowOff>1</xdr:rowOff>
    </xdr:from>
    <xdr:to>
      <xdr:col>4</xdr:col>
      <xdr:colOff>57150</xdr:colOff>
      <xdr:row>2</xdr:row>
      <xdr:rowOff>92766</xdr:rowOff>
    </xdr:to>
    <xdr:sp macro="" textlink="">
      <xdr:nvSpPr>
        <xdr:cNvPr id="6" name="テキスト ボックス 5"/>
        <xdr:cNvSpPr txBox="1"/>
      </xdr:nvSpPr>
      <xdr:spPr>
        <a:xfrm>
          <a:off x="838199" y="86140"/>
          <a:ext cx="4996899" cy="324678"/>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下部の「認定支援機関」、「策定指導員」についても記入してください。</a:t>
          </a:r>
          <a:endParaRPr kumimoji="1" lang="en-US" altLang="ja-JP" sz="1100">
            <a:solidFill>
              <a:sysClr val="windowText" lastClr="000000"/>
            </a:solidFill>
          </a:endParaRPr>
        </a:p>
        <a:p>
          <a:endParaRPr kumimoji="1" lang="ja-JP" altLang="en-US" sz="1100">
            <a:solidFill>
              <a:sysClr val="windowText" lastClr="000000"/>
            </a:solidFill>
          </a:endParaRPr>
        </a:p>
      </xdr:txBody>
    </xdr:sp>
    <xdr:clientData fPrintsWithSheet="0"/>
  </xdr:twoCellAnchor>
  <xdr:twoCellAnchor>
    <xdr:from>
      <xdr:col>0</xdr:col>
      <xdr:colOff>47625</xdr:colOff>
      <xdr:row>29</xdr:row>
      <xdr:rowOff>66675</xdr:rowOff>
    </xdr:from>
    <xdr:to>
      <xdr:col>3</xdr:col>
      <xdr:colOff>523461</xdr:colOff>
      <xdr:row>30</xdr:row>
      <xdr:rowOff>38100</xdr:rowOff>
    </xdr:to>
    <xdr:sp macro="" textlink="">
      <xdr:nvSpPr>
        <xdr:cNvPr id="7" name="テキスト ボックス 6"/>
        <xdr:cNvSpPr txBox="1"/>
      </xdr:nvSpPr>
      <xdr:spPr>
        <a:xfrm>
          <a:off x="47625" y="7560779"/>
          <a:ext cx="3669610" cy="24309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↓以下の項目はすべての事業者が必ず記入してください。</a:t>
          </a:r>
        </a:p>
      </xdr:txBody>
    </xdr:sp>
    <xdr:clientData fPrintsWithSheet="0"/>
  </xdr:twoCellAnchor>
  <xdr:twoCellAnchor>
    <xdr:from>
      <xdr:col>5</xdr:col>
      <xdr:colOff>102704</xdr:colOff>
      <xdr:row>27</xdr:row>
      <xdr:rowOff>46383</xdr:rowOff>
    </xdr:from>
    <xdr:to>
      <xdr:col>22</xdr:col>
      <xdr:colOff>86139</xdr:colOff>
      <xdr:row>29</xdr:row>
      <xdr:rowOff>19879</xdr:rowOff>
    </xdr:to>
    <xdr:sp macro="" textlink="">
      <xdr:nvSpPr>
        <xdr:cNvPr id="8" name="テキスト ボックス 7"/>
        <xdr:cNvSpPr txBox="1"/>
      </xdr:nvSpPr>
      <xdr:spPr>
        <a:xfrm>
          <a:off x="5993295" y="6997148"/>
          <a:ext cx="4164496" cy="51683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メールアドレスは誤りのないように入力してください。</a:t>
          </a:r>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誤りがないよう、手入力ではなくアドレスをコピーしてください。</a:t>
          </a:r>
        </a:p>
      </xdr:txBody>
    </xdr:sp>
    <xdr:clientData fPrintsWithSheet="0"/>
  </xdr:twoCellAnchor>
  <xdr:twoCellAnchor>
    <xdr:from>
      <xdr:col>5</xdr:col>
      <xdr:colOff>122582</xdr:colOff>
      <xdr:row>31</xdr:row>
      <xdr:rowOff>92766</xdr:rowOff>
    </xdr:from>
    <xdr:to>
      <xdr:col>22</xdr:col>
      <xdr:colOff>106017</xdr:colOff>
      <xdr:row>33</xdr:row>
      <xdr:rowOff>66261</xdr:rowOff>
    </xdr:to>
    <xdr:sp macro="" textlink="">
      <xdr:nvSpPr>
        <xdr:cNvPr id="10" name="テキスト ボックス 9"/>
        <xdr:cNvSpPr txBox="1"/>
      </xdr:nvSpPr>
      <xdr:spPr>
        <a:xfrm>
          <a:off x="6013173" y="8130209"/>
          <a:ext cx="4164496" cy="51683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メールアドレスは誤りのないように入力してください。</a:t>
          </a:r>
          <a:endParaRPr kumimoji="1" lang="en-US" altLang="ja-JP" sz="1100">
            <a:solidFill>
              <a:sysClr val="windowText" lastClr="000000"/>
            </a:solidFill>
          </a:endParaRPr>
        </a:p>
        <a:p>
          <a:r>
            <a:rPr kumimoji="1" lang="en-US" altLang="ja-JP" sz="1100">
              <a:solidFill>
                <a:sysClr val="windowText" lastClr="000000"/>
              </a:solidFill>
            </a:rPr>
            <a:t>※</a:t>
          </a:r>
          <a:r>
            <a:rPr kumimoji="1" lang="ja-JP" altLang="en-US" sz="1100">
              <a:solidFill>
                <a:sysClr val="windowText" lastClr="000000"/>
              </a:solidFill>
            </a:rPr>
            <a:t>誤りがないよう、手入力ではなくアドレスをコピーしてください。</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4</xdr:col>
      <xdr:colOff>161925</xdr:colOff>
      <xdr:row>3</xdr:row>
      <xdr:rowOff>0</xdr:rowOff>
    </xdr:from>
    <xdr:to>
      <xdr:col>8</xdr:col>
      <xdr:colOff>641537</xdr:colOff>
      <xdr:row>4</xdr:row>
      <xdr:rowOff>14568</xdr:rowOff>
    </xdr:to>
    <xdr:sp macro="" textlink="">
      <xdr:nvSpPr>
        <xdr:cNvPr id="2" name="テキスト ボックス 1"/>
        <xdr:cNvSpPr txBox="1"/>
      </xdr:nvSpPr>
      <xdr:spPr>
        <a:xfrm>
          <a:off x="3038475" y="685800"/>
          <a:ext cx="3137087" cy="24316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10</xdr:col>
      <xdr:colOff>198456</xdr:colOff>
      <xdr:row>0</xdr:row>
      <xdr:rowOff>212463</xdr:rowOff>
    </xdr:from>
    <xdr:to>
      <xdr:col>17</xdr:col>
      <xdr:colOff>131333</xdr:colOff>
      <xdr:row>5</xdr:row>
      <xdr:rowOff>375621</xdr:rowOff>
    </xdr:to>
    <xdr:sp macro="" textlink="">
      <xdr:nvSpPr>
        <xdr:cNvPr id="3" name="テキスト ボックス 2"/>
        <xdr:cNvSpPr txBox="1"/>
      </xdr:nvSpPr>
      <xdr:spPr>
        <a:xfrm>
          <a:off x="5917938" y="212463"/>
          <a:ext cx="5177230" cy="1328570"/>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★重要★</a:t>
          </a:r>
          <a:endParaRPr kumimoji="1" lang="en-US" altLang="ja-JP" sz="1400">
            <a:solidFill>
              <a:sysClr val="windowText" lastClr="000000"/>
            </a:solidFill>
          </a:endParaRPr>
        </a:p>
        <a:p>
          <a:r>
            <a:rPr kumimoji="1" lang="ja-JP" altLang="en-US" sz="1400" u="sng">
              <a:solidFill>
                <a:sysClr val="windowText" lastClr="000000"/>
              </a:solidFill>
            </a:rPr>
            <a:t>氏名・生年月日・性別の誤り</a:t>
          </a:r>
          <a:r>
            <a:rPr kumimoji="1" lang="ja-JP" altLang="en-US" sz="1400">
              <a:solidFill>
                <a:sysClr val="windowText" lastClr="000000"/>
              </a:solidFill>
            </a:rPr>
            <a:t>（確定申告書や履歴事項全部証明書との相違）や、</a:t>
          </a:r>
          <a:r>
            <a:rPr kumimoji="1" lang="ja-JP" altLang="en-US" sz="1400" u="sng">
              <a:solidFill>
                <a:sysClr val="windowText" lastClr="000000"/>
              </a:solidFill>
            </a:rPr>
            <a:t>登記されている役員（監査役含む）の記載漏れ</a:t>
          </a:r>
          <a:r>
            <a:rPr kumimoji="1" lang="ja-JP" altLang="en-US" sz="1400">
              <a:solidFill>
                <a:sysClr val="windowText" lastClr="000000"/>
              </a:solidFill>
            </a:rPr>
            <a:t>があった場合、承認までに追加で時間を要します。提出前に必ず記載内容を再確認してください。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28</xdr:col>
      <xdr:colOff>295276</xdr:colOff>
      <xdr:row>0</xdr:row>
      <xdr:rowOff>76202</xdr:rowOff>
    </xdr:from>
    <xdr:to>
      <xdr:col>31</xdr:col>
      <xdr:colOff>2552700</xdr:colOff>
      <xdr:row>12</xdr:row>
      <xdr:rowOff>149679</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7207705" y="76202"/>
          <a:ext cx="3849459" cy="3053441"/>
        </a:xfrm>
        <a:prstGeom prst="wedgeRectCallout">
          <a:avLst>
            <a:gd name="adj1" fmla="val -56259"/>
            <a:gd name="adj2" fmla="val 30255"/>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［新規性のレベルの考え方］</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○業界初など、画期的な取組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⇒「全国」「採用例なし」に○印をつけてください。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○県内（郡部や広域圏など）では余り例の少ない、先駆的な取組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⇒「県内」「一部採用」に○印をつけてください。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○周辺の同業者である程度採用されているが、</a:t>
          </a:r>
          <a:r>
            <a:rPr kumimoji="1" lang="ja-JP" altLang="en-US" sz="900" u="sng">
              <a:solidFill>
                <a:sysClr val="windowText" lastClr="000000"/>
              </a:solidFill>
              <a:latin typeface="ＭＳ Ｐゴシック" panose="020B0600070205080204" pitchFamily="50" charset="-128"/>
              <a:ea typeface="ＭＳ Ｐゴシック" panose="020B0600070205080204" pitchFamily="50" charset="-128"/>
            </a:rPr>
            <a:t>自社にとって新たな取組</a:t>
          </a:r>
          <a:endParaRPr kumimoji="1" lang="en-US" altLang="ja-JP" sz="900" u="sng">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⇒「市町村」「ある程度採用」に○印をつけてください。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ホームページの開設など、一般的に広く普及している技術（ハード）</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を導入するだけでは、新規性は認められませんが、開設するホーム</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ページで動画を活用した新たな提案を行う場合など、運用（ソフト）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で新規性が認められる要素があれば、承認の対象になります。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生産設備の更新など、既に多くの同業他社で採用されているもので</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あっても、生産性が飛躍的に向上する場合や、企業活動の活性化に</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より経営面で高い効果が得られる場合は、承認の対象となります。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全国に競合となる同業者が存在しないような地域限定の特産品などの</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場合は、市町村（産地）の同業他社の状況から新規性を判断します。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28</xdr:col>
      <xdr:colOff>381001</xdr:colOff>
      <xdr:row>13</xdr:row>
      <xdr:rowOff>10887</xdr:rowOff>
    </xdr:from>
    <xdr:to>
      <xdr:col>31</xdr:col>
      <xdr:colOff>2638425</xdr:colOff>
      <xdr:row>20</xdr:row>
      <xdr:rowOff>619124</xdr:rowOff>
    </xdr:to>
    <xdr:sp macro="" textlink="">
      <xdr:nvSpPr>
        <xdr:cNvPr id="3" name="吹き出し: 四角形 1">
          <a:extLst>
            <a:ext uri="{FF2B5EF4-FFF2-40B4-BE49-F238E27FC236}">
              <a16:creationId xmlns:a16="http://schemas.microsoft.com/office/drawing/2014/main" id="{00000000-0008-0000-0200-000003000000}"/>
            </a:ext>
          </a:extLst>
        </xdr:cNvPr>
        <xdr:cNvSpPr/>
      </xdr:nvSpPr>
      <xdr:spPr>
        <a:xfrm>
          <a:off x="7143751" y="3297012"/>
          <a:ext cx="3852862" cy="4108675"/>
        </a:xfrm>
        <a:prstGeom prst="wedgeRectCallout">
          <a:avLst>
            <a:gd name="adj1" fmla="val -55764"/>
            <a:gd name="adj2" fmla="val -4276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［計画期間、事業期間、研究開発期間の考え方］</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（１）研究開発を実施する場合（類型５．を選択した場合）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「計画期間」＝「事業期間」＋「研究開発期間」となります。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研究開発を行う期間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・事業期間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研究開発を除く、新事業活動を行う期間（３～５年間）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研究開発期間と事業期間を含めた期間（３～８年間）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（２）研究開発を実施しない場合（類型５．を選択していない場合）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「計画期間」＝「事業期間」となります。（３～５年間）</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・事業期間と計画期間、それぞれ同じ期間を入力してください。</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29</xdr:col>
      <xdr:colOff>11165</xdr:colOff>
      <xdr:row>31</xdr:row>
      <xdr:rowOff>1357312</xdr:rowOff>
    </xdr:from>
    <xdr:to>
      <xdr:col>31</xdr:col>
      <xdr:colOff>3114954</xdr:colOff>
      <xdr:row>31</xdr:row>
      <xdr:rowOff>3258710</xdr:rowOff>
    </xdr:to>
    <xdr:sp macro="" textlink="">
      <xdr:nvSpPr>
        <xdr:cNvPr id="4" name="吹き出し: 四角形 1">
          <a:extLst>
            <a:ext uri="{FF2B5EF4-FFF2-40B4-BE49-F238E27FC236}">
              <a16:creationId xmlns:a16="http://schemas.microsoft.com/office/drawing/2014/main" id="{00000000-0008-0000-0200-000003000000}"/>
            </a:ext>
          </a:extLst>
        </xdr:cNvPr>
        <xdr:cNvSpPr/>
      </xdr:nvSpPr>
      <xdr:spPr>
        <a:xfrm>
          <a:off x="7273978" y="16121062"/>
          <a:ext cx="4199164" cy="1901398"/>
        </a:xfrm>
        <a:prstGeom prst="wedgeRectCallout">
          <a:avLst>
            <a:gd name="adj1" fmla="val -60220"/>
            <a:gd name="adj2" fmla="val 58988"/>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［目標伸び率の計算方法］</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 計画終了時の値 － 直近期末の値 ）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直近期末の値 </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１００ ＝　伸び率</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例）直近期末の付加価値額が１５００万円、計画終了時の値が１８００万円の場合</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（１８００－１５００）</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１５００</a:t>
          </a:r>
          <a:r>
            <a:rPr kumimoji="1" lang="en-US" altLang="ja-JP"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１００＝２０％　となります。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6</xdr:col>
      <xdr:colOff>43296</xdr:colOff>
      <xdr:row>0</xdr:row>
      <xdr:rowOff>0</xdr:rowOff>
    </xdr:from>
    <xdr:to>
      <xdr:col>17</xdr:col>
      <xdr:colOff>24246</xdr:colOff>
      <xdr:row>0</xdr:row>
      <xdr:rowOff>199159</xdr:rowOff>
    </xdr:to>
    <xdr:sp macro="" textlink="">
      <xdr:nvSpPr>
        <xdr:cNvPr id="5" name="テキスト ボックス 4"/>
        <xdr:cNvSpPr txBox="1"/>
      </xdr:nvSpPr>
      <xdr:spPr>
        <a:xfrm>
          <a:off x="1532660" y="0"/>
          <a:ext cx="2647950" cy="199159"/>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    </a:t>
          </a:r>
          <a:r>
            <a:rPr kumimoji="1" lang="ja-JP" altLang="en-US" sz="800">
              <a:solidFill>
                <a:sysClr val="windowText" lastClr="000000"/>
              </a:solidFill>
            </a:rPr>
            <a:t>　　　  　は必須入力項目です。</a:t>
          </a:r>
        </a:p>
      </xdr:txBody>
    </xdr:sp>
    <xdr:clientData fPrintsWithSheet="0"/>
  </xdr:twoCellAnchor>
  <xdr:twoCellAnchor>
    <xdr:from>
      <xdr:col>7</xdr:col>
      <xdr:colOff>17317</xdr:colOff>
      <xdr:row>0</xdr:row>
      <xdr:rowOff>17318</xdr:rowOff>
    </xdr:from>
    <xdr:to>
      <xdr:col>8</xdr:col>
      <xdr:colOff>89187</xdr:colOff>
      <xdr:row>0</xdr:row>
      <xdr:rowOff>188768</xdr:rowOff>
    </xdr:to>
    <xdr:sp macro="" textlink="">
      <xdr:nvSpPr>
        <xdr:cNvPr id="6" name="正方形/長方形 5"/>
        <xdr:cNvSpPr/>
      </xdr:nvSpPr>
      <xdr:spPr>
        <a:xfrm>
          <a:off x="1749135" y="17318"/>
          <a:ext cx="314325" cy="1714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8</xdr:col>
      <xdr:colOff>69275</xdr:colOff>
      <xdr:row>1</xdr:row>
      <xdr:rowOff>51955</xdr:rowOff>
    </xdr:from>
    <xdr:to>
      <xdr:col>11</xdr:col>
      <xdr:colOff>199159</xdr:colOff>
      <xdr:row>1</xdr:row>
      <xdr:rowOff>277092</xdr:rowOff>
    </xdr:to>
    <xdr:sp macro="" textlink="">
      <xdr:nvSpPr>
        <xdr:cNvPr id="7" name="テキスト ボックス 6"/>
        <xdr:cNvSpPr txBox="1"/>
      </xdr:nvSpPr>
      <xdr:spPr>
        <a:xfrm>
          <a:off x="2043548" y="277091"/>
          <a:ext cx="857247" cy="225137"/>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a:t>
          </a:r>
          <a:r>
            <a:rPr kumimoji="1" lang="ja-JP" altLang="en-US" sz="800">
              <a:solidFill>
                <a:sysClr val="windowText" lastClr="000000"/>
              </a:solidFill>
            </a:rPr>
            <a:t>自動転記</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193433</xdr:colOff>
      <xdr:row>9</xdr:row>
      <xdr:rowOff>260535</xdr:rowOff>
    </xdr:from>
    <xdr:to>
      <xdr:col>20</xdr:col>
      <xdr:colOff>265315</xdr:colOff>
      <xdr:row>17</xdr:row>
      <xdr:rowOff>419099</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266573" y="3232335"/>
          <a:ext cx="5375402" cy="3816164"/>
        </a:xfrm>
        <a:prstGeom prst="wedgeRectCallout">
          <a:avLst>
            <a:gd name="adj1" fmla="val -53518"/>
            <a:gd name="adj2" fmla="val -50637"/>
          </a:avLst>
        </a:prstGeom>
        <a:solidFill>
          <a:schemeClr val="accent4">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記入時の注意</a:t>
          </a:r>
          <a:r>
            <a:rPr kumimoji="1" lang="en-US" altLang="ja-JP" sz="900" b="1">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（１）番号は、１、２、１－１、１－２のように、実施項目を関連付けて記載</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（２）実施項目は、具体的な内容を記入すること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（３）評価基準は、定量化できるものは定量化した基準を設定するが、定性的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な基準でも可とする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（４）評価頻度は、自社で計画の進捗状況を評価する頻度又は時期について、</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毎日、毎週、毎月、隔月、半年、１年などと記載すること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（５）実施時期は、実施項目を「開始する時期」を四半期単位で入力すること</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１－１は、１年目の第１四半期、３－４は、３年目の第４四半期を示す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上の対応表を参照ください。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設備の導入、物品の購入、外注や委託等設備投資や運転資金に係る実施項目</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を記載している場合は、別表４との整合性を確認してください。別表４で設</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備投資を計上しているのに別表２には記載されていない、或いは別表２で投</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資を伴う実施項目を記載しているのに、別表４には費用が計上されていない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ということの無いようにしてください。</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3</xdr:col>
      <xdr:colOff>142874</xdr:colOff>
      <xdr:row>0</xdr:row>
      <xdr:rowOff>209550</xdr:rowOff>
    </xdr:from>
    <xdr:to>
      <xdr:col>10</xdr:col>
      <xdr:colOff>495299</xdr:colOff>
      <xdr:row>2</xdr:row>
      <xdr:rowOff>0</xdr:rowOff>
    </xdr:to>
    <xdr:sp macro="" textlink="">
      <xdr:nvSpPr>
        <xdr:cNvPr id="3" name="テキスト ボックス 2"/>
        <xdr:cNvSpPr txBox="1"/>
      </xdr:nvSpPr>
      <xdr:spPr>
        <a:xfrm>
          <a:off x="3486149" y="209550"/>
          <a:ext cx="3133725"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11</xdr:col>
      <xdr:colOff>74543</xdr:colOff>
      <xdr:row>1</xdr:row>
      <xdr:rowOff>28575</xdr:rowOff>
    </xdr:from>
    <xdr:to>
      <xdr:col>23</xdr:col>
      <xdr:colOff>530677</xdr:colOff>
      <xdr:row>4</xdr:row>
      <xdr:rowOff>165653</xdr:rowOff>
    </xdr:to>
    <xdr:sp macro="" textlink="">
      <xdr:nvSpPr>
        <xdr:cNvPr id="4" name="テキスト ボックス 3"/>
        <xdr:cNvSpPr txBox="1"/>
      </xdr:nvSpPr>
      <xdr:spPr>
        <a:xfrm>
          <a:off x="6875393" y="257175"/>
          <a:ext cx="7780859" cy="822878"/>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　下の赤枠内の実施時期（対応表）は、別表６「直近決算期」を入力すると対応月が自動入力されます</a:t>
          </a:r>
          <a:r>
            <a:rPr kumimoji="1" lang="ja-JP" altLang="en-US" sz="1100"/>
            <a:t>。</a:t>
          </a:r>
          <a:endParaRPr kumimoji="1" lang="en-US" altLang="ja-JP" sz="1100"/>
        </a:p>
        <a:p>
          <a:endParaRPr kumimoji="1" lang="en-US" altLang="ja-JP" sz="1100"/>
        </a:p>
        <a:p>
          <a:r>
            <a:rPr kumimoji="1" lang="en-US" altLang="ja-JP" sz="1100"/>
            <a:t>※</a:t>
          </a:r>
          <a:r>
            <a:rPr kumimoji="1" lang="ja-JP" altLang="en-US" sz="1100"/>
            <a:t>「実施時期」は、下表から対応する四半期を選んで、「</a:t>
          </a:r>
          <a:r>
            <a:rPr kumimoji="1" lang="en-US" altLang="ja-JP" sz="1100"/>
            <a:t>1</a:t>
          </a:r>
          <a:r>
            <a:rPr kumimoji="1" lang="ja-JP" altLang="en-US" sz="1100"/>
            <a:t>－</a:t>
          </a:r>
          <a:r>
            <a:rPr kumimoji="1" lang="en-US" altLang="ja-JP" sz="1100"/>
            <a:t>3</a:t>
          </a:r>
          <a:r>
            <a:rPr kumimoji="1" lang="ja-JP" altLang="en-US" sz="1100"/>
            <a:t>～」のように入力してください。</a:t>
          </a:r>
          <a:endParaRPr kumimoji="1" lang="en-US" altLang="ja-JP" sz="1100"/>
        </a:p>
        <a:p>
          <a:r>
            <a:rPr kumimoji="1" lang="en-US" altLang="ja-JP" sz="1100"/>
            <a:t>※</a:t>
          </a:r>
          <a:r>
            <a:rPr kumimoji="1" lang="ja-JP" altLang="en-US" sz="1100"/>
            <a:t>２年目以降も、対応する四半期は同じです（決算期の変更がある場合を除く）。</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47627</xdr:colOff>
      <xdr:row>1</xdr:row>
      <xdr:rowOff>0</xdr:rowOff>
    </xdr:from>
    <xdr:to>
      <xdr:col>8</xdr:col>
      <xdr:colOff>523875</xdr:colOff>
      <xdr:row>2</xdr:row>
      <xdr:rowOff>19050</xdr:rowOff>
    </xdr:to>
    <xdr:sp macro="" textlink="">
      <xdr:nvSpPr>
        <xdr:cNvPr id="2" name="テキスト ボックス 1"/>
        <xdr:cNvSpPr txBox="1"/>
      </xdr:nvSpPr>
      <xdr:spPr>
        <a:xfrm>
          <a:off x="3248027" y="228600"/>
          <a:ext cx="1600198"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　別表６から自動転記</a:t>
          </a:r>
        </a:p>
      </xdr:txBody>
    </xdr:sp>
    <xdr:clientData fPrintsWithSheet="0"/>
  </xdr:twoCellAnchor>
  <xdr:twoCellAnchor>
    <xdr:from>
      <xdr:col>2</xdr:col>
      <xdr:colOff>201706</xdr:colOff>
      <xdr:row>17</xdr:row>
      <xdr:rowOff>71718</xdr:rowOff>
    </xdr:from>
    <xdr:to>
      <xdr:col>3</xdr:col>
      <xdr:colOff>56029</xdr:colOff>
      <xdr:row>17</xdr:row>
      <xdr:rowOff>246529</xdr:rowOff>
    </xdr:to>
    <xdr:sp macro="" textlink="">
      <xdr:nvSpPr>
        <xdr:cNvPr id="3" name="テキスト ボックス 2"/>
        <xdr:cNvSpPr txBox="1"/>
      </xdr:nvSpPr>
      <xdr:spPr>
        <a:xfrm>
          <a:off x="762000" y="5226424"/>
          <a:ext cx="818029" cy="17481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rPr>
            <a:t>※</a:t>
          </a:r>
          <a:r>
            <a:rPr kumimoji="1" lang="ja-JP" altLang="en-US" sz="800">
              <a:solidFill>
                <a:sysClr val="windowText" lastClr="000000"/>
              </a:solidFill>
            </a:rPr>
            <a:t>リース含む</a:t>
          </a:r>
          <a:endParaRPr kumimoji="1" lang="en-US" altLang="ja-JP" sz="800">
            <a:solidFill>
              <a:sysClr val="windowText" lastClr="000000"/>
            </a:solidFill>
          </a:endParaRPr>
        </a:p>
        <a:p>
          <a:endParaRPr kumimoji="1" lang="ja-JP" altLang="en-US" sz="10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5</xdr:row>
      <xdr:rowOff>57150</xdr:rowOff>
    </xdr:from>
    <xdr:to>
      <xdr:col>37</xdr:col>
      <xdr:colOff>56029</xdr:colOff>
      <xdr:row>6</xdr:row>
      <xdr:rowOff>185237</xdr:rowOff>
    </xdr:to>
    <xdr:sp macro="" textlink="">
      <xdr:nvSpPr>
        <xdr:cNvPr id="12" name="矢印: 左 1">
          <a:extLst>
            <a:ext uri="{FF2B5EF4-FFF2-40B4-BE49-F238E27FC236}">
              <a16:creationId xmlns:a16="http://schemas.microsoft.com/office/drawing/2014/main" id="{00000000-0008-0000-0500-000003000000}"/>
            </a:ext>
          </a:extLst>
        </xdr:cNvPr>
        <xdr:cNvSpPr/>
      </xdr:nvSpPr>
      <xdr:spPr>
        <a:xfrm>
          <a:off x="6777878" y="92000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2</xdr:col>
      <xdr:colOff>0</xdr:colOff>
      <xdr:row>0</xdr:row>
      <xdr:rowOff>200025</xdr:rowOff>
    </xdr:from>
    <xdr:to>
      <xdr:col>4</xdr:col>
      <xdr:colOff>1209675</xdr:colOff>
      <xdr:row>1</xdr:row>
      <xdr:rowOff>219075</xdr:rowOff>
    </xdr:to>
    <xdr:sp macro="" textlink="">
      <xdr:nvSpPr>
        <xdr:cNvPr id="19" name="テキスト ボックス 18"/>
        <xdr:cNvSpPr txBox="1"/>
      </xdr:nvSpPr>
      <xdr:spPr>
        <a:xfrm>
          <a:off x="3571875" y="200025"/>
          <a:ext cx="3133725"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twoCellAnchor>
    <xdr:from>
      <xdr:col>5</xdr:col>
      <xdr:colOff>11206</xdr:colOff>
      <xdr:row>8</xdr:row>
      <xdr:rowOff>33617</xdr:rowOff>
    </xdr:from>
    <xdr:to>
      <xdr:col>37</xdr:col>
      <xdr:colOff>57710</xdr:colOff>
      <xdr:row>9</xdr:row>
      <xdr:rowOff>161704</xdr:rowOff>
    </xdr:to>
    <xdr:sp macro="" textlink="">
      <xdr:nvSpPr>
        <xdr:cNvPr id="22" name="矢印: 左 1">
          <a:extLst>
            <a:ext uri="{FF2B5EF4-FFF2-40B4-BE49-F238E27FC236}">
              <a16:creationId xmlns:a16="http://schemas.microsoft.com/office/drawing/2014/main" id="{00000000-0008-0000-0500-000003000000}"/>
            </a:ext>
          </a:extLst>
        </xdr:cNvPr>
        <xdr:cNvSpPr/>
      </xdr:nvSpPr>
      <xdr:spPr>
        <a:xfrm>
          <a:off x="6779559" y="1467970"/>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56029</xdr:colOff>
      <xdr:row>11</xdr:row>
      <xdr:rowOff>0</xdr:rowOff>
    </xdr:from>
    <xdr:to>
      <xdr:col>37</xdr:col>
      <xdr:colOff>102533</xdr:colOff>
      <xdr:row>12</xdr:row>
      <xdr:rowOff>128087</xdr:rowOff>
    </xdr:to>
    <xdr:sp macro="" textlink="">
      <xdr:nvSpPr>
        <xdr:cNvPr id="23" name="矢印: 左 1">
          <a:extLst>
            <a:ext uri="{FF2B5EF4-FFF2-40B4-BE49-F238E27FC236}">
              <a16:creationId xmlns:a16="http://schemas.microsoft.com/office/drawing/2014/main" id="{00000000-0008-0000-0500-000003000000}"/>
            </a:ext>
          </a:extLst>
        </xdr:cNvPr>
        <xdr:cNvSpPr/>
      </xdr:nvSpPr>
      <xdr:spPr>
        <a:xfrm>
          <a:off x="6824382" y="2005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14</xdr:row>
      <xdr:rowOff>0</xdr:rowOff>
    </xdr:from>
    <xdr:to>
      <xdr:col>37</xdr:col>
      <xdr:colOff>46504</xdr:colOff>
      <xdr:row>15</xdr:row>
      <xdr:rowOff>128087</xdr:rowOff>
    </xdr:to>
    <xdr:sp macro="" textlink="">
      <xdr:nvSpPr>
        <xdr:cNvPr id="24" name="矢印: 左 1">
          <a:extLst>
            <a:ext uri="{FF2B5EF4-FFF2-40B4-BE49-F238E27FC236}">
              <a16:creationId xmlns:a16="http://schemas.microsoft.com/office/drawing/2014/main" id="{00000000-0008-0000-0500-000003000000}"/>
            </a:ext>
          </a:extLst>
        </xdr:cNvPr>
        <xdr:cNvSpPr/>
      </xdr:nvSpPr>
      <xdr:spPr>
        <a:xfrm>
          <a:off x="6768353" y="2577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17</xdr:row>
      <xdr:rowOff>0</xdr:rowOff>
    </xdr:from>
    <xdr:to>
      <xdr:col>37</xdr:col>
      <xdr:colOff>46504</xdr:colOff>
      <xdr:row>18</xdr:row>
      <xdr:rowOff>128087</xdr:rowOff>
    </xdr:to>
    <xdr:sp macro="" textlink="">
      <xdr:nvSpPr>
        <xdr:cNvPr id="25" name="矢印: 左 1">
          <a:extLst>
            <a:ext uri="{FF2B5EF4-FFF2-40B4-BE49-F238E27FC236}">
              <a16:creationId xmlns:a16="http://schemas.microsoft.com/office/drawing/2014/main" id="{00000000-0008-0000-0500-000003000000}"/>
            </a:ext>
          </a:extLst>
        </xdr:cNvPr>
        <xdr:cNvSpPr/>
      </xdr:nvSpPr>
      <xdr:spPr>
        <a:xfrm>
          <a:off x="6768353" y="3148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20</xdr:row>
      <xdr:rowOff>0</xdr:rowOff>
    </xdr:from>
    <xdr:to>
      <xdr:col>37</xdr:col>
      <xdr:colOff>46504</xdr:colOff>
      <xdr:row>21</xdr:row>
      <xdr:rowOff>128087</xdr:rowOff>
    </xdr:to>
    <xdr:sp macro="" textlink="">
      <xdr:nvSpPr>
        <xdr:cNvPr id="26" name="矢印: 左 1">
          <a:extLst>
            <a:ext uri="{FF2B5EF4-FFF2-40B4-BE49-F238E27FC236}">
              <a16:creationId xmlns:a16="http://schemas.microsoft.com/office/drawing/2014/main" id="{00000000-0008-0000-0500-000003000000}"/>
            </a:ext>
          </a:extLst>
        </xdr:cNvPr>
        <xdr:cNvSpPr/>
      </xdr:nvSpPr>
      <xdr:spPr>
        <a:xfrm>
          <a:off x="6768353" y="3720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23</xdr:row>
      <xdr:rowOff>0</xdr:rowOff>
    </xdr:from>
    <xdr:to>
      <xdr:col>37</xdr:col>
      <xdr:colOff>46504</xdr:colOff>
      <xdr:row>24</xdr:row>
      <xdr:rowOff>128087</xdr:rowOff>
    </xdr:to>
    <xdr:sp macro="" textlink="">
      <xdr:nvSpPr>
        <xdr:cNvPr id="27" name="矢印: 左 1">
          <a:extLst>
            <a:ext uri="{FF2B5EF4-FFF2-40B4-BE49-F238E27FC236}">
              <a16:creationId xmlns:a16="http://schemas.microsoft.com/office/drawing/2014/main" id="{00000000-0008-0000-0500-000003000000}"/>
            </a:ext>
          </a:extLst>
        </xdr:cNvPr>
        <xdr:cNvSpPr/>
      </xdr:nvSpPr>
      <xdr:spPr>
        <a:xfrm>
          <a:off x="6768353" y="42918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26</xdr:row>
      <xdr:rowOff>0</xdr:rowOff>
    </xdr:from>
    <xdr:to>
      <xdr:col>37</xdr:col>
      <xdr:colOff>46504</xdr:colOff>
      <xdr:row>27</xdr:row>
      <xdr:rowOff>128087</xdr:rowOff>
    </xdr:to>
    <xdr:sp macro="" textlink="">
      <xdr:nvSpPr>
        <xdr:cNvPr id="28" name="矢印: 左 1">
          <a:extLst>
            <a:ext uri="{FF2B5EF4-FFF2-40B4-BE49-F238E27FC236}">
              <a16:creationId xmlns:a16="http://schemas.microsoft.com/office/drawing/2014/main" id="{00000000-0008-0000-0500-000003000000}"/>
            </a:ext>
          </a:extLst>
        </xdr:cNvPr>
        <xdr:cNvSpPr/>
      </xdr:nvSpPr>
      <xdr:spPr>
        <a:xfrm>
          <a:off x="6768353" y="4863353"/>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31</xdr:row>
      <xdr:rowOff>0</xdr:rowOff>
    </xdr:from>
    <xdr:to>
      <xdr:col>37</xdr:col>
      <xdr:colOff>46504</xdr:colOff>
      <xdr:row>32</xdr:row>
      <xdr:rowOff>128087</xdr:rowOff>
    </xdr:to>
    <xdr:sp macro="" textlink="">
      <xdr:nvSpPr>
        <xdr:cNvPr id="29" name="矢印: 左 1">
          <a:extLst>
            <a:ext uri="{FF2B5EF4-FFF2-40B4-BE49-F238E27FC236}">
              <a16:creationId xmlns:a16="http://schemas.microsoft.com/office/drawing/2014/main" id="{00000000-0008-0000-0500-000003000000}"/>
            </a:ext>
          </a:extLst>
        </xdr:cNvPr>
        <xdr:cNvSpPr/>
      </xdr:nvSpPr>
      <xdr:spPr>
        <a:xfrm>
          <a:off x="6768353" y="5849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34</xdr:row>
      <xdr:rowOff>0</xdr:rowOff>
    </xdr:from>
    <xdr:to>
      <xdr:col>37</xdr:col>
      <xdr:colOff>46504</xdr:colOff>
      <xdr:row>35</xdr:row>
      <xdr:rowOff>128087</xdr:rowOff>
    </xdr:to>
    <xdr:sp macro="" textlink="">
      <xdr:nvSpPr>
        <xdr:cNvPr id="30" name="矢印: 左 1">
          <a:extLst>
            <a:ext uri="{FF2B5EF4-FFF2-40B4-BE49-F238E27FC236}">
              <a16:creationId xmlns:a16="http://schemas.microsoft.com/office/drawing/2014/main" id="{00000000-0008-0000-0500-000003000000}"/>
            </a:ext>
          </a:extLst>
        </xdr:cNvPr>
        <xdr:cNvSpPr/>
      </xdr:nvSpPr>
      <xdr:spPr>
        <a:xfrm>
          <a:off x="6768353" y="6420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37</xdr:row>
      <xdr:rowOff>0</xdr:rowOff>
    </xdr:from>
    <xdr:to>
      <xdr:col>37</xdr:col>
      <xdr:colOff>46504</xdr:colOff>
      <xdr:row>38</xdr:row>
      <xdr:rowOff>128087</xdr:rowOff>
    </xdr:to>
    <xdr:sp macro="" textlink="">
      <xdr:nvSpPr>
        <xdr:cNvPr id="31" name="矢印: 左 1">
          <a:extLst>
            <a:ext uri="{FF2B5EF4-FFF2-40B4-BE49-F238E27FC236}">
              <a16:creationId xmlns:a16="http://schemas.microsoft.com/office/drawing/2014/main" id="{00000000-0008-0000-0500-000003000000}"/>
            </a:ext>
          </a:extLst>
        </xdr:cNvPr>
        <xdr:cNvSpPr/>
      </xdr:nvSpPr>
      <xdr:spPr>
        <a:xfrm>
          <a:off x="6768353" y="6992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40</xdr:row>
      <xdr:rowOff>0</xdr:rowOff>
    </xdr:from>
    <xdr:to>
      <xdr:col>37</xdr:col>
      <xdr:colOff>46504</xdr:colOff>
      <xdr:row>41</xdr:row>
      <xdr:rowOff>128087</xdr:rowOff>
    </xdr:to>
    <xdr:sp macro="" textlink="">
      <xdr:nvSpPr>
        <xdr:cNvPr id="32" name="矢印: 左 1">
          <a:extLst>
            <a:ext uri="{FF2B5EF4-FFF2-40B4-BE49-F238E27FC236}">
              <a16:creationId xmlns:a16="http://schemas.microsoft.com/office/drawing/2014/main" id="{00000000-0008-0000-0500-000003000000}"/>
            </a:ext>
          </a:extLst>
        </xdr:cNvPr>
        <xdr:cNvSpPr/>
      </xdr:nvSpPr>
      <xdr:spPr>
        <a:xfrm>
          <a:off x="6768353" y="7563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43</xdr:row>
      <xdr:rowOff>0</xdr:rowOff>
    </xdr:from>
    <xdr:to>
      <xdr:col>37</xdr:col>
      <xdr:colOff>46504</xdr:colOff>
      <xdr:row>44</xdr:row>
      <xdr:rowOff>128087</xdr:rowOff>
    </xdr:to>
    <xdr:sp macro="" textlink="">
      <xdr:nvSpPr>
        <xdr:cNvPr id="33" name="矢印: 左 1">
          <a:extLst>
            <a:ext uri="{FF2B5EF4-FFF2-40B4-BE49-F238E27FC236}">
              <a16:creationId xmlns:a16="http://schemas.microsoft.com/office/drawing/2014/main" id="{00000000-0008-0000-0500-000003000000}"/>
            </a:ext>
          </a:extLst>
        </xdr:cNvPr>
        <xdr:cNvSpPr/>
      </xdr:nvSpPr>
      <xdr:spPr>
        <a:xfrm>
          <a:off x="6768353" y="8135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46</xdr:row>
      <xdr:rowOff>0</xdr:rowOff>
    </xdr:from>
    <xdr:to>
      <xdr:col>37</xdr:col>
      <xdr:colOff>46504</xdr:colOff>
      <xdr:row>47</xdr:row>
      <xdr:rowOff>128087</xdr:rowOff>
    </xdr:to>
    <xdr:sp macro="" textlink="">
      <xdr:nvSpPr>
        <xdr:cNvPr id="34" name="矢印: 左 1">
          <a:extLst>
            <a:ext uri="{FF2B5EF4-FFF2-40B4-BE49-F238E27FC236}">
              <a16:creationId xmlns:a16="http://schemas.microsoft.com/office/drawing/2014/main" id="{00000000-0008-0000-0500-000003000000}"/>
            </a:ext>
          </a:extLst>
        </xdr:cNvPr>
        <xdr:cNvSpPr/>
      </xdr:nvSpPr>
      <xdr:spPr>
        <a:xfrm>
          <a:off x="6768353" y="8706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49</xdr:row>
      <xdr:rowOff>0</xdr:rowOff>
    </xdr:from>
    <xdr:to>
      <xdr:col>37</xdr:col>
      <xdr:colOff>46504</xdr:colOff>
      <xdr:row>50</xdr:row>
      <xdr:rowOff>128087</xdr:rowOff>
    </xdr:to>
    <xdr:sp macro="" textlink="">
      <xdr:nvSpPr>
        <xdr:cNvPr id="35" name="矢印: 左 1">
          <a:extLst>
            <a:ext uri="{FF2B5EF4-FFF2-40B4-BE49-F238E27FC236}">
              <a16:creationId xmlns:a16="http://schemas.microsoft.com/office/drawing/2014/main" id="{00000000-0008-0000-0500-000003000000}"/>
            </a:ext>
          </a:extLst>
        </xdr:cNvPr>
        <xdr:cNvSpPr/>
      </xdr:nvSpPr>
      <xdr:spPr>
        <a:xfrm>
          <a:off x="6768353" y="92784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twoCellAnchor>
    <xdr:from>
      <xdr:col>5</xdr:col>
      <xdr:colOff>0</xdr:colOff>
      <xdr:row>52</xdr:row>
      <xdr:rowOff>0</xdr:rowOff>
    </xdr:from>
    <xdr:to>
      <xdr:col>37</xdr:col>
      <xdr:colOff>46504</xdr:colOff>
      <xdr:row>53</xdr:row>
      <xdr:rowOff>128087</xdr:rowOff>
    </xdr:to>
    <xdr:sp macro="" textlink="">
      <xdr:nvSpPr>
        <xdr:cNvPr id="36" name="矢印: 左 1">
          <a:extLst>
            <a:ext uri="{FF2B5EF4-FFF2-40B4-BE49-F238E27FC236}">
              <a16:creationId xmlns:a16="http://schemas.microsoft.com/office/drawing/2014/main" id="{00000000-0008-0000-0500-000003000000}"/>
            </a:ext>
          </a:extLst>
        </xdr:cNvPr>
        <xdr:cNvSpPr/>
      </xdr:nvSpPr>
      <xdr:spPr>
        <a:xfrm>
          <a:off x="6768353" y="9849971"/>
          <a:ext cx="3990975" cy="318587"/>
        </a:xfrm>
        <a:prstGeom prst="leftArrow">
          <a:avLst>
            <a:gd name="adj1" fmla="val 73007"/>
            <a:gd name="adj2" fmla="val 8451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行を増やすときは、この間に行をコピーして挿入してください。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123826</xdr:colOff>
      <xdr:row>1</xdr:row>
      <xdr:rowOff>0</xdr:rowOff>
    </xdr:from>
    <xdr:to>
      <xdr:col>9</xdr:col>
      <xdr:colOff>228601</xdr:colOff>
      <xdr:row>2</xdr:row>
      <xdr:rowOff>19050</xdr:rowOff>
    </xdr:to>
    <xdr:sp macro="" textlink="">
      <xdr:nvSpPr>
        <xdr:cNvPr id="5" name="テキスト ボックス 4"/>
        <xdr:cNvSpPr txBox="1"/>
      </xdr:nvSpPr>
      <xdr:spPr>
        <a:xfrm>
          <a:off x="2867026" y="228600"/>
          <a:ext cx="2914650" cy="247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7</xdr:col>
      <xdr:colOff>9524</xdr:colOff>
      <xdr:row>0</xdr:row>
      <xdr:rowOff>38101</xdr:rowOff>
    </xdr:from>
    <xdr:to>
      <xdr:col>33</xdr:col>
      <xdr:colOff>95249</xdr:colOff>
      <xdr:row>0</xdr:row>
      <xdr:rowOff>285751</xdr:rowOff>
    </xdr:to>
    <xdr:sp macro="" textlink="">
      <xdr:nvSpPr>
        <xdr:cNvPr id="2" name="テキスト ボックス 1"/>
        <xdr:cNvSpPr txBox="1"/>
      </xdr:nvSpPr>
      <xdr:spPr>
        <a:xfrm>
          <a:off x="1333499" y="38101"/>
          <a:ext cx="5286375" cy="2476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　　　　は必須入力項目。　個人事業主は「法人番号」、「資本金」は入力不要。</a:t>
          </a:r>
        </a:p>
      </xdr:txBody>
    </xdr:sp>
    <xdr:clientData fPrintsWithSheet="0"/>
  </xdr:twoCellAnchor>
  <xdr:twoCellAnchor>
    <xdr:from>
      <xdr:col>8</xdr:col>
      <xdr:colOff>57150</xdr:colOff>
      <xdr:row>0</xdr:row>
      <xdr:rowOff>85726</xdr:rowOff>
    </xdr:from>
    <xdr:to>
      <xdr:col>9</xdr:col>
      <xdr:colOff>171450</xdr:colOff>
      <xdr:row>0</xdr:row>
      <xdr:rowOff>257176</xdr:rowOff>
    </xdr:to>
    <xdr:sp macro="" textlink="">
      <xdr:nvSpPr>
        <xdr:cNvPr id="3" name="正方形/長方形 2"/>
        <xdr:cNvSpPr/>
      </xdr:nvSpPr>
      <xdr:spPr>
        <a:xfrm>
          <a:off x="1581150" y="85726"/>
          <a:ext cx="314325" cy="17145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35</xdr:col>
      <xdr:colOff>26670</xdr:colOff>
      <xdr:row>0</xdr:row>
      <xdr:rowOff>190500</xdr:rowOff>
    </xdr:from>
    <xdr:to>
      <xdr:col>39</xdr:col>
      <xdr:colOff>1512570</xdr:colOff>
      <xdr:row>5</xdr:row>
      <xdr:rowOff>186690</xdr:rowOff>
    </xdr:to>
    <xdr:sp macro="" textlink="">
      <xdr:nvSpPr>
        <xdr:cNvPr id="4" name="テキスト ボックス 3"/>
        <xdr:cNvSpPr txBox="1"/>
      </xdr:nvSpPr>
      <xdr:spPr>
        <a:xfrm>
          <a:off x="6427470" y="190500"/>
          <a:ext cx="5021580" cy="123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「法人番号」</a:t>
          </a:r>
          <a:r>
            <a:rPr kumimoji="1" lang="ja-JP" altLang="en-US"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13</a:t>
          </a:r>
          <a:r>
            <a:rPr kumimoji="1" lang="ja-JP" altLang="en-US" sz="1100">
              <a:solidFill>
                <a:schemeClr val="dk1"/>
              </a:solidFill>
              <a:effectLst/>
              <a:latin typeface="+mn-lt"/>
              <a:ea typeface="+mn-ea"/>
              <a:cs typeface="+mn-cs"/>
            </a:rPr>
            <a:t>桁です。</a:t>
          </a:r>
          <a:endParaRPr kumimoji="1" lang="en-US" altLang="ja-JP" sz="1100">
            <a:solidFill>
              <a:schemeClr val="dk1"/>
            </a:solidFill>
            <a:effectLst/>
            <a:latin typeface="+mn-lt"/>
            <a:ea typeface="+mn-ea"/>
            <a:cs typeface="+mn-cs"/>
          </a:endParaRPr>
        </a:p>
        <a:p>
          <a:r>
            <a:rPr kumimoji="1" lang="ja-JP" altLang="en-US" sz="1100"/>
            <a:t>履歴事項全部証明書の「会社法人等番号（</a:t>
          </a:r>
          <a:r>
            <a:rPr kumimoji="1" lang="en-US" altLang="ja-JP" sz="1100"/>
            <a:t>12</a:t>
          </a:r>
          <a:r>
            <a:rPr kumimoji="1" lang="ja-JP" altLang="en-US" sz="1100"/>
            <a:t>桁）」は、法人番号ではありません。ご注意ください。</a:t>
          </a:r>
          <a:endParaRPr kumimoji="1" lang="en-US" altLang="ja-JP" sz="1100"/>
        </a:p>
        <a:p>
          <a:endParaRPr kumimoji="1" lang="en-US" altLang="ja-JP" sz="1100"/>
        </a:p>
        <a:p>
          <a:r>
            <a:rPr kumimoji="1" lang="en-US" altLang="ja-JP" sz="1100"/>
            <a:t>※</a:t>
          </a:r>
          <a:r>
            <a:rPr kumimoji="1" lang="ja-JP" altLang="en-US" sz="1100"/>
            <a:t>法人番号を検索する場合は、以下の国税庁</a:t>
          </a:r>
          <a:r>
            <a:rPr kumimoji="1" lang="en-US" altLang="ja-JP" sz="1100"/>
            <a:t>URL</a:t>
          </a:r>
          <a:r>
            <a:rPr kumimoji="1" lang="ja-JP" altLang="en-US" sz="1100"/>
            <a:t>から</a:t>
          </a:r>
          <a:endParaRPr kumimoji="1" lang="en-US" altLang="ja-JP" sz="1100"/>
        </a:p>
        <a:p>
          <a:r>
            <a:rPr kumimoji="1" lang="en-US" altLang="ja-JP" sz="1100"/>
            <a:t>https://www.houjin-bangou.nta.go.jp/</a:t>
          </a:r>
          <a:endParaRPr kumimoji="1" lang="ja-JP" altLang="en-US" sz="1100"/>
        </a:p>
      </xdr:txBody>
    </xdr:sp>
    <xdr:clientData/>
  </xdr:twoCellAnchor>
  <xdr:twoCellAnchor>
    <xdr:from>
      <xdr:col>0</xdr:col>
      <xdr:colOff>66675</xdr:colOff>
      <xdr:row>23</xdr:row>
      <xdr:rowOff>0</xdr:rowOff>
    </xdr:from>
    <xdr:to>
      <xdr:col>22</xdr:col>
      <xdr:colOff>104775</xdr:colOff>
      <xdr:row>24</xdr:row>
      <xdr:rowOff>19050</xdr:rowOff>
    </xdr:to>
    <xdr:sp macro="" textlink="">
      <xdr:nvSpPr>
        <xdr:cNvPr id="5" name="テキスト ボックス 4"/>
        <xdr:cNvSpPr txBox="1"/>
      </xdr:nvSpPr>
      <xdr:spPr>
        <a:xfrm>
          <a:off x="66675" y="5476875"/>
          <a:ext cx="4362450" cy="2476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　「メニュー</a:t>
          </a:r>
          <a:r>
            <a:rPr kumimoji="1" lang="en-US" altLang="ja-JP" sz="1000">
              <a:solidFill>
                <a:sysClr val="windowText" lastClr="000000"/>
              </a:solidFill>
            </a:rPr>
            <a:t>A,B,C</a:t>
          </a:r>
          <a:r>
            <a:rPr kumimoji="1" lang="ja-JP" altLang="en-US" sz="1000">
              <a:solidFill>
                <a:sysClr val="windowText" lastClr="000000"/>
              </a:solidFill>
            </a:rPr>
            <a:t>」の名称は変更してください。</a:t>
          </a:r>
        </a:p>
      </xdr:txBody>
    </xdr:sp>
    <xdr:clientData fPrintsWithSheet="0"/>
  </xdr:twoCellAnchor>
  <xdr:twoCellAnchor>
    <xdr:from>
      <xdr:col>34</xdr:col>
      <xdr:colOff>161925</xdr:colOff>
      <xdr:row>17</xdr:row>
      <xdr:rowOff>209550</xdr:rowOff>
    </xdr:from>
    <xdr:to>
      <xdr:col>34</xdr:col>
      <xdr:colOff>266700</xdr:colOff>
      <xdr:row>18</xdr:row>
      <xdr:rowOff>219075</xdr:rowOff>
    </xdr:to>
    <xdr:cxnSp macro="">
      <xdr:nvCxnSpPr>
        <xdr:cNvPr id="8" name="直線矢印コネクタ 7"/>
        <xdr:cNvCxnSpPr/>
      </xdr:nvCxnSpPr>
      <xdr:spPr>
        <a:xfrm>
          <a:off x="6886575" y="4314825"/>
          <a:ext cx="104775"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19050</xdr:colOff>
      <xdr:row>15</xdr:row>
      <xdr:rowOff>47625</xdr:rowOff>
    </xdr:from>
    <xdr:to>
      <xdr:col>34</xdr:col>
      <xdr:colOff>152400</xdr:colOff>
      <xdr:row>17</xdr:row>
      <xdr:rowOff>200025</xdr:rowOff>
    </xdr:to>
    <xdr:sp macro="" textlink="">
      <xdr:nvSpPr>
        <xdr:cNvPr id="9" name="右大かっこ 8"/>
        <xdr:cNvSpPr/>
      </xdr:nvSpPr>
      <xdr:spPr>
        <a:xfrm>
          <a:off x="6743700" y="3695700"/>
          <a:ext cx="133350" cy="6096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47626</xdr:colOff>
      <xdr:row>26</xdr:row>
      <xdr:rowOff>142876</xdr:rowOff>
    </xdr:from>
    <xdr:to>
      <xdr:col>39</xdr:col>
      <xdr:colOff>2228850</xdr:colOff>
      <xdr:row>28</xdr:row>
      <xdr:rowOff>200025</xdr:rowOff>
    </xdr:to>
    <xdr:sp macro="" textlink="">
      <xdr:nvSpPr>
        <xdr:cNvPr id="11" name="テキスト ボックス 10"/>
        <xdr:cNvSpPr txBox="1"/>
      </xdr:nvSpPr>
      <xdr:spPr>
        <a:xfrm>
          <a:off x="6772276" y="6248401"/>
          <a:ext cx="4943474" cy="514349"/>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下の表は、</a:t>
          </a:r>
          <a:r>
            <a:rPr kumimoji="1" lang="ja-JP" altLang="ja-JP" sz="1100">
              <a:solidFill>
                <a:schemeClr val="dk1"/>
              </a:solidFill>
              <a:effectLst/>
              <a:latin typeface="+mn-lt"/>
              <a:ea typeface="+mn-ea"/>
              <a:cs typeface="+mn-cs"/>
            </a:rPr>
            <a:t>「売上高の算定」の</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合計</a:t>
          </a:r>
          <a:r>
            <a:rPr kumimoji="1" lang="ja-JP" altLang="en-US" sz="1100">
              <a:solidFill>
                <a:schemeClr val="dk1"/>
              </a:solidFill>
              <a:effectLst/>
              <a:latin typeface="+mn-lt"/>
              <a:ea typeface="+mn-ea"/>
              <a:cs typeface="+mn-cs"/>
            </a:rPr>
            <a:t>」を四捨五入して千円単位にした</a:t>
          </a:r>
          <a:r>
            <a:rPr kumimoji="1" lang="ja-JP" altLang="en-US" sz="1100"/>
            <a:t>値です。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この数値を</a:t>
          </a:r>
          <a:r>
            <a:rPr kumimoji="1" lang="ja-JP" altLang="ja-JP" sz="1100">
              <a:solidFill>
                <a:schemeClr val="dk1"/>
              </a:solidFill>
              <a:effectLst/>
              <a:latin typeface="+mn-lt"/>
              <a:ea typeface="+mn-ea"/>
              <a:cs typeface="+mn-cs"/>
            </a:rPr>
            <a:t>別表３「①売上高」と一致させてください。</a:t>
          </a:r>
          <a:endParaRPr lang="ja-JP" altLang="ja-JP">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114300</xdr:colOff>
      <xdr:row>1</xdr:row>
      <xdr:rowOff>0</xdr:rowOff>
    </xdr:from>
    <xdr:to>
      <xdr:col>6</xdr:col>
      <xdr:colOff>1603562</xdr:colOff>
      <xdr:row>2</xdr:row>
      <xdr:rowOff>14568</xdr:rowOff>
    </xdr:to>
    <xdr:sp macro="" textlink="">
      <xdr:nvSpPr>
        <xdr:cNvPr id="2" name="テキスト ボックス 1"/>
        <xdr:cNvSpPr txBox="1"/>
      </xdr:nvSpPr>
      <xdr:spPr>
        <a:xfrm>
          <a:off x="3552825" y="228600"/>
          <a:ext cx="3137087" cy="24316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申請者名は別表６から自動転記されます。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xdr:col>
      <xdr:colOff>60960</xdr:colOff>
      <xdr:row>6</xdr:row>
      <xdr:rowOff>327660</xdr:rowOff>
    </xdr:from>
    <xdr:to>
      <xdr:col>37</xdr:col>
      <xdr:colOff>30480</xdr:colOff>
      <xdr:row>8</xdr:row>
      <xdr:rowOff>701040</xdr:rowOff>
    </xdr:to>
    <xdr:sp macro="" textlink="">
      <xdr:nvSpPr>
        <xdr:cNvPr id="2" name="テキスト ボックス 1"/>
        <xdr:cNvSpPr txBox="1"/>
      </xdr:nvSpPr>
      <xdr:spPr>
        <a:xfrm>
          <a:off x="5913120" y="2156460"/>
          <a:ext cx="4381500" cy="1043940"/>
        </a:xfrm>
        <a:prstGeom prst="rect">
          <a:avLst/>
        </a:prstGeom>
        <a:solidFill>
          <a:srgbClr val="FF5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押印について</a:t>
          </a:r>
          <a:endParaRPr lang="en-US" altLang="ja-JP" sz="1100" b="1">
            <a:solidFill>
              <a:schemeClr val="dk1"/>
            </a:solidFill>
            <a:effectLst/>
            <a:latin typeface="+mn-lt"/>
            <a:ea typeface="+mn-ea"/>
            <a:cs typeface="+mn-cs"/>
          </a:endParaRP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個人事業主は個人印を押印してください。</a:t>
          </a:r>
        </a:p>
        <a:p>
          <a:r>
            <a:rPr lang="en-US" altLang="ja-JP"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法人は代表者印を押印してください（法人代表者の個人印ではありませんのでご留意ください）。</a:t>
          </a: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34&#26032;&#20107;&#26989;&#25903;&#25588;&#35506;/2024&#24180;&#24230;&#65288;&#20196;&#21644;6&#24180;&#24230;&#65289;&#19968;&#26178;&#21033;&#29992;&#9733;&#9733;&#9733;&#9733;/D_&#26032;&#20998;&#37326;&#25512;&#36914;/D3_&#32076;&#21942;&#38761;&#26032;/D301_&#32076;&#21942;&#38761;&#26032;&#35336;&#30011;&#20363;&#35215;/&#25163;&#24341;&#12365;/20240201&#25913;&#35330;&#36035;&#19978;&#12370;&#35036;&#21161;&#37329;/04&#8215;&#27096;&#24335;/&#12304;&#35352;&#20837;&#20363;&#12305;20230201&#27096;&#24335;&#31532;&#65297;&#21495;&#65288;&#21029;&#34920;&#65297;&#65374;&#65303;&#65289;&#31532;&#65303;&#21495;&#12289;&#31532;&#65304;&#21495;%20R5.12.1%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作成前にお読みください）"/>
      <sheetName val="チェックリスト"/>
      <sheetName val="様式１"/>
      <sheetName val="別表１"/>
      <sheetName val="別表２"/>
      <sheetName val="別表３"/>
      <sheetName val="別表４"/>
      <sheetName val="別表５"/>
      <sheetName val="別表６"/>
      <sheetName val="別表７"/>
      <sheetName val="様式７"/>
      <sheetName val="様式８"/>
      <sheetName val="業種H25"/>
      <sheetName val="業種H14"/>
      <sheetName val="業種H19"/>
      <sheetName val="台帳（入力不要）"/>
      <sheetName val="市町村マスタ"/>
    </sheetNames>
    <sheetDataSet>
      <sheetData sheetId="0"/>
      <sheetData sheetId="1"/>
      <sheetData sheetId="2">
        <row r="29">
          <cell r="B29" t="str">
            <v>福岡商工会議所</v>
          </cell>
          <cell r="D29" t="str">
            <v>080-0000-0000</v>
          </cell>
        </row>
        <row r="30">
          <cell r="B30" t="str">
            <v>山田　太郎</v>
          </cell>
          <cell r="D30" t="str">
            <v>yamadafukuoka5555@●●●●.jp</v>
          </cell>
        </row>
        <row r="33">
          <cell r="B33" t="str">
            <v>山田　次郎</v>
          </cell>
          <cell r="D33" t="str">
            <v>090-0000-0000</v>
          </cell>
        </row>
        <row r="34">
          <cell r="D34" t="str">
            <v>ziroufukuoka1111@●●●●.jp</v>
          </cell>
        </row>
      </sheetData>
      <sheetData sheetId="3">
        <row r="39">
          <cell r="O39">
            <v>0.7355704697986577</v>
          </cell>
          <cell r="V39">
            <v>0.09</v>
          </cell>
        </row>
        <row r="40">
          <cell r="O40">
            <v>0.44630872483221479</v>
          </cell>
          <cell r="V40">
            <v>0.09</v>
          </cell>
        </row>
        <row r="41">
          <cell r="O41">
            <v>0.16129032258064516</v>
          </cell>
          <cell r="V41">
            <v>4.4999999999999998E-2</v>
          </cell>
        </row>
      </sheetData>
      <sheetData sheetId="4"/>
      <sheetData sheetId="5">
        <row r="34">
          <cell r="Q34">
            <v>6700</v>
          </cell>
        </row>
      </sheetData>
      <sheetData sheetId="6"/>
      <sheetData sheetId="7">
        <row r="6">
          <cell r="F6" t="str">
            <v>○</v>
          </cell>
          <cell r="H6"/>
        </row>
        <row r="7">
          <cell r="F7" t="str">
            <v>○</v>
          </cell>
          <cell r="H7"/>
        </row>
        <row r="8">
          <cell r="F8" t="str">
            <v>○</v>
          </cell>
          <cell r="H8"/>
        </row>
        <row r="9">
          <cell r="F9" t="str">
            <v>○</v>
          </cell>
          <cell r="H9"/>
        </row>
        <row r="10">
          <cell r="F10" t="str">
            <v>○</v>
          </cell>
          <cell r="H10"/>
        </row>
        <row r="11">
          <cell r="F11" t="str">
            <v>○</v>
          </cell>
          <cell r="H11"/>
        </row>
        <row r="12">
          <cell r="F12" t="str">
            <v>○</v>
          </cell>
          <cell r="H12"/>
        </row>
        <row r="27">
          <cell r="B27"/>
        </row>
        <row r="28">
          <cell r="B28" t="str">
            <v>○</v>
          </cell>
        </row>
        <row r="29">
          <cell r="B29"/>
        </row>
      </sheetData>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id="1" name="テーブル32" displayName="テーブル32" ref="B6:E69" totalsRowShown="0" headerRowDxfId="163" headerRowBorderDxfId="162" tableBorderDxfId="161">
  <autoFilter ref="B6:E69"/>
  <tableColumns count="4">
    <tableColumn id="1" name="経営革新計画" dataDxfId="160"/>
    <tableColumn id="2" name="論理_x000a_チェック" dataDxfId="159"/>
    <tableColumn id="3" name="ﾁｪｯｸ" dataDxfId="158"/>
    <tableColumn id="4" name="ﾁｪｯｸ2" dataDxfId="157"/>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view="pageBreakPreview" zoomScaleNormal="100" zoomScaleSheetLayoutView="100" workbookViewId="0">
      <selection activeCell="B3" sqref="B3:G3"/>
    </sheetView>
  </sheetViews>
  <sheetFormatPr defaultRowHeight="13.5" x14ac:dyDescent="0.15"/>
  <cols>
    <col min="1" max="1" width="4.625" customWidth="1"/>
    <col min="2" max="7" width="19.625" customWidth="1"/>
    <col min="8" max="8" width="3.25" customWidth="1"/>
  </cols>
  <sheetData>
    <row r="1" spans="1:7" ht="24" x14ac:dyDescent="0.15">
      <c r="B1" s="452" t="s">
        <v>2488</v>
      </c>
    </row>
    <row r="2" spans="1:7" ht="14.25" thickBot="1" x14ac:dyDescent="0.2"/>
    <row r="3" spans="1:7" ht="75" customHeight="1" thickBot="1" x14ac:dyDescent="0.2">
      <c r="A3" s="451">
        <v>1</v>
      </c>
      <c r="B3" s="552" t="s">
        <v>2489</v>
      </c>
      <c r="C3" s="553"/>
      <c r="D3" s="553"/>
      <c r="E3" s="553"/>
      <c r="F3" s="553"/>
      <c r="G3" s="554"/>
    </row>
    <row r="4" spans="1:7" ht="14.25" thickBot="1" x14ac:dyDescent="0.2"/>
    <row r="5" spans="1:7" ht="60" customHeight="1" thickBot="1" x14ac:dyDescent="0.2">
      <c r="A5" s="451">
        <v>2</v>
      </c>
      <c r="B5" s="552" t="s">
        <v>2567</v>
      </c>
      <c r="C5" s="553"/>
      <c r="D5" s="553"/>
      <c r="E5" s="553"/>
      <c r="F5" s="553"/>
      <c r="G5" s="554"/>
    </row>
    <row r="6" spans="1:7" ht="14.25" thickBot="1" x14ac:dyDescent="0.2"/>
    <row r="7" spans="1:7" ht="41.25" customHeight="1" thickBot="1" x14ac:dyDescent="0.2">
      <c r="A7" s="451">
        <v>3</v>
      </c>
      <c r="B7" s="552" t="s">
        <v>2566</v>
      </c>
      <c r="C7" s="553"/>
      <c r="D7" s="553"/>
      <c r="E7" s="553"/>
      <c r="F7" s="553"/>
      <c r="G7" s="554"/>
    </row>
  </sheetData>
  <mergeCells count="3">
    <mergeCell ref="B3:G3"/>
    <mergeCell ref="B5:G5"/>
    <mergeCell ref="B7:G7"/>
  </mergeCells>
  <phoneticPr fontId="1"/>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060"/>
    <pageSetUpPr fitToPage="1"/>
  </sheetPr>
  <dimension ref="A1:H37"/>
  <sheetViews>
    <sheetView view="pageBreakPreview" zoomScaleNormal="110" zoomScaleSheetLayoutView="100" workbookViewId="0">
      <selection activeCell="B10" sqref="B10:C10"/>
    </sheetView>
  </sheetViews>
  <sheetFormatPr defaultColWidth="1.625" defaultRowHeight="18" customHeight="1" x14ac:dyDescent="0.15"/>
  <cols>
    <col min="1" max="2" width="3.625" style="1" customWidth="1"/>
    <col min="3" max="3" width="21.625" style="1" customWidth="1"/>
    <col min="4" max="4" width="6.625" style="1" customWidth="1"/>
    <col min="5" max="5" width="9.625" style="1" customWidth="1"/>
    <col min="6" max="7" width="21.625" style="1" customWidth="1"/>
    <col min="8" max="8" width="6.625" style="1" customWidth="1"/>
    <col min="9" max="16384" width="1.625" style="1"/>
  </cols>
  <sheetData>
    <row r="1" spans="1:8" ht="18" customHeight="1" x14ac:dyDescent="0.15">
      <c r="A1" s="7" t="s">
        <v>2435</v>
      </c>
      <c r="B1" s="7"/>
      <c r="C1" s="7"/>
      <c r="D1" s="7"/>
      <c r="E1" s="7"/>
      <c r="F1" s="160"/>
      <c r="G1" s="161" t="s">
        <v>2264</v>
      </c>
    </row>
    <row r="2" spans="1:8" ht="18" customHeight="1" x14ac:dyDescent="0.15">
      <c r="A2" s="20" t="s">
        <v>1</v>
      </c>
      <c r="B2" s="20"/>
      <c r="C2" s="765" t="str">
        <f>IFERROR(別表６!F3&amp;" ","　")</f>
        <v xml:space="preserve"> </v>
      </c>
      <c r="D2" s="765"/>
      <c r="E2" s="765"/>
      <c r="F2" s="765"/>
      <c r="G2" s="20"/>
      <c r="H2" s="1" t="s">
        <v>2436</v>
      </c>
    </row>
    <row r="3" spans="1:8" ht="18" customHeight="1" thickBot="1" x14ac:dyDescent="0.2">
      <c r="A3" s="18"/>
      <c r="B3" s="18"/>
      <c r="C3" s="20"/>
      <c r="D3" s="20"/>
      <c r="E3" s="20"/>
      <c r="F3" s="20"/>
      <c r="G3" s="28" t="s">
        <v>85</v>
      </c>
    </row>
    <row r="4" spans="1:8" ht="36" customHeight="1" x14ac:dyDescent="0.15">
      <c r="A4" s="164"/>
      <c r="B4" s="934" t="s">
        <v>71</v>
      </c>
      <c r="C4" s="934"/>
      <c r="D4" s="165" t="s">
        <v>72</v>
      </c>
      <c r="E4" s="165" t="s">
        <v>73</v>
      </c>
      <c r="F4" s="166" t="s">
        <v>74</v>
      </c>
      <c r="G4" s="166" t="s">
        <v>75</v>
      </c>
    </row>
    <row r="5" spans="1:8" ht="30" customHeight="1" x14ac:dyDescent="0.15">
      <c r="A5" s="167">
        <v>1</v>
      </c>
      <c r="B5" s="933"/>
      <c r="C5" s="933"/>
      <c r="D5" s="170"/>
      <c r="E5" s="170"/>
      <c r="F5" s="171"/>
      <c r="G5" s="171"/>
    </row>
    <row r="6" spans="1:8" ht="30" customHeight="1" x14ac:dyDescent="0.15">
      <c r="A6" s="168">
        <v>2</v>
      </c>
      <c r="B6" s="935"/>
      <c r="C6" s="935"/>
      <c r="D6" s="172"/>
      <c r="E6" s="172"/>
      <c r="F6" s="173"/>
      <c r="G6" s="173"/>
    </row>
    <row r="7" spans="1:8" ht="30" customHeight="1" x14ac:dyDescent="0.15">
      <c r="A7" s="168">
        <v>3</v>
      </c>
      <c r="B7" s="935"/>
      <c r="C7" s="935"/>
      <c r="D7" s="172"/>
      <c r="E7" s="172"/>
      <c r="F7" s="173"/>
      <c r="G7" s="173"/>
    </row>
    <row r="8" spans="1:8" ht="30" customHeight="1" x14ac:dyDescent="0.15">
      <c r="A8" s="168">
        <v>4</v>
      </c>
      <c r="B8" s="935"/>
      <c r="C8" s="935"/>
      <c r="D8" s="172"/>
      <c r="E8" s="172"/>
      <c r="F8" s="173"/>
      <c r="G8" s="173"/>
    </row>
    <row r="9" spans="1:8" ht="30" customHeight="1" x14ac:dyDescent="0.15">
      <c r="A9" s="168">
        <v>5</v>
      </c>
      <c r="B9" s="935"/>
      <c r="C9" s="935"/>
      <c r="D9" s="172"/>
      <c r="E9" s="172"/>
      <c r="F9" s="173"/>
      <c r="G9" s="173"/>
    </row>
    <row r="10" spans="1:8" ht="30" customHeight="1" x14ac:dyDescent="0.15">
      <c r="A10" s="168">
        <v>6</v>
      </c>
      <c r="B10" s="935"/>
      <c r="C10" s="935"/>
      <c r="D10" s="172"/>
      <c r="E10" s="172"/>
      <c r="F10" s="173"/>
      <c r="G10" s="173"/>
    </row>
    <row r="11" spans="1:8" ht="30" customHeight="1" x14ac:dyDescent="0.15">
      <c r="A11" s="168">
        <v>7</v>
      </c>
      <c r="B11" s="935"/>
      <c r="C11" s="935"/>
      <c r="D11" s="172"/>
      <c r="E11" s="172"/>
      <c r="F11" s="173"/>
      <c r="G11" s="173"/>
    </row>
    <row r="12" spans="1:8" ht="30" customHeight="1" x14ac:dyDescent="0.15">
      <c r="A12" s="168">
        <v>8</v>
      </c>
      <c r="B12" s="935"/>
      <c r="C12" s="935"/>
      <c r="D12" s="172"/>
      <c r="E12" s="172"/>
      <c r="F12" s="173"/>
      <c r="G12" s="173"/>
    </row>
    <row r="13" spans="1:8" ht="30" customHeight="1" x14ac:dyDescent="0.15">
      <c r="A13" s="168">
        <v>9</v>
      </c>
      <c r="B13" s="935"/>
      <c r="C13" s="935"/>
      <c r="D13" s="172"/>
      <c r="E13" s="172"/>
      <c r="F13" s="173"/>
      <c r="G13" s="173"/>
    </row>
    <row r="14" spans="1:8" ht="30" customHeight="1" x14ac:dyDescent="0.15">
      <c r="A14" s="169">
        <v>10</v>
      </c>
      <c r="B14" s="936"/>
      <c r="C14" s="936"/>
      <c r="D14" s="174"/>
      <c r="E14" s="174"/>
      <c r="F14" s="175"/>
      <c r="G14" s="175"/>
    </row>
    <row r="15" spans="1:8" ht="18" customHeight="1" x14ac:dyDescent="0.15">
      <c r="A15" s="176" t="s">
        <v>2268</v>
      </c>
      <c r="B15" s="3"/>
      <c r="C15" s="3"/>
      <c r="D15" s="3"/>
      <c r="E15" s="3"/>
      <c r="F15" s="3"/>
      <c r="G15" s="3"/>
    </row>
    <row r="16" spans="1:8" ht="18" customHeight="1" x14ac:dyDescent="0.15">
      <c r="A16" s="176" t="s">
        <v>2238</v>
      </c>
      <c r="B16" s="3"/>
      <c r="C16" s="3"/>
      <c r="D16" s="3"/>
      <c r="E16" s="3"/>
      <c r="F16" s="3"/>
      <c r="G16" s="3"/>
    </row>
    <row r="17" spans="1:7" ht="18" customHeight="1" x14ac:dyDescent="0.15">
      <c r="A17" s="25"/>
      <c r="B17" s="25"/>
      <c r="C17" s="25"/>
      <c r="D17" s="25"/>
      <c r="E17" s="25"/>
      <c r="F17" s="25"/>
      <c r="G17" s="25"/>
    </row>
    <row r="18" spans="1:7" ht="18" customHeight="1" x14ac:dyDescent="0.15">
      <c r="A18" s="25"/>
      <c r="B18" s="25"/>
      <c r="C18" s="25"/>
      <c r="D18" s="25"/>
      <c r="E18" s="25"/>
      <c r="F18" s="25"/>
      <c r="G18" s="25"/>
    </row>
    <row r="19" spans="1:7" ht="18" customHeight="1" x14ac:dyDescent="0.15">
      <c r="A19" s="25"/>
      <c r="B19" s="25"/>
      <c r="C19" s="25"/>
      <c r="D19" s="25"/>
      <c r="E19" s="25"/>
      <c r="F19" s="25"/>
      <c r="G19" s="25"/>
    </row>
    <row r="20" spans="1:7" ht="18" customHeight="1" x14ac:dyDescent="0.15">
      <c r="A20" s="25"/>
      <c r="B20" s="25"/>
      <c r="C20" s="25"/>
      <c r="D20" s="25"/>
      <c r="E20" s="25"/>
      <c r="F20" s="25"/>
      <c r="G20" s="25"/>
    </row>
    <row r="21" spans="1:7" ht="18" customHeight="1" x14ac:dyDescent="0.15">
      <c r="A21" s="25"/>
      <c r="B21" s="25"/>
      <c r="C21" s="25"/>
      <c r="D21" s="25"/>
      <c r="E21" s="25"/>
      <c r="F21" s="25"/>
      <c r="G21" s="25"/>
    </row>
    <row r="22" spans="1:7" ht="18" customHeight="1" x14ac:dyDescent="0.15">
      <c r="A22" s="25"/>
      <c r="B22" s="25"/>
      <c r="C22" s="25"/>
      <c r="D22" s="25"/>
      <c r="E22" s="25"/>
      <c r="F22" s="25"/>
      <c r="G22" s="25"/>
    </row>
    <row r="23" spans="1:7" ht="18" customHeight="1" x14ac:dyDescent="0.15">
      <c r="A23" s="25"/>
      <c r="B23" s="25"/>
      <c r="C23" s="25"/>
      <c r="D23" s="25"/>
      <c r="E23" s="25"/>
      <c r="F23" s="25"/>
      <c r="G23" s="25"/>
    </row>
    <row r="24" spans="1:7" ht="18" customHeight="1" x14ac:dyDescent="0.15">
      <c r="A24" s="25"/>
      <c r="B24" s="25"/>
      <c r="C24" s="25"/>
      <c r="D24" s="25"/>
      <c r="E24" s="25"/>
      <c r="F24" s="25"/>
      <c r="G24" s="25"/>
    </row>
    <row r="25" spans="1:7" ht="18" customHeight="1" x14ac:dyDescent="0.15">
      <c r="A25" s="25"/>
      <c r="B25" s="25"/>
      <c r="C25" s="25"/>
      <c r="D25" s="25"/>
      <c r="E25" s="25"/>
      <c r="F25" s="25"/>
      <c r="G25" s="25"/>
    </row>
    <row r="26" spans="1:7" ht="18" customHeight="1" x14ac:dyDescent="0.15">
      <c r="A26" s="25"/>
      <c r="B26" s="25"/>
      <c r="C26" s="25"/>
      <c r="D26" s="25"/>
      <c r="E26" s="25"/>
      <c r="F26" s="25"/>
      <c r="G26" s="25"/>
    </row>
    <row r="27" spans="1:7" ht="18" customHeight="1" x14ac:dyDescent="0.15">
      <c r="A27" s="25"/>
      <c r="B27" s="25"/>
      <c r="C27" s="25"/>
      <c r="D27" s="25"/>
      <c r="E27" s="25"/>
      <c r="F27" s="25"/>
      <c r="G27" s="25"/>
    </row>
    <row r="28" spans="1:7" ht="18" customHeight="1" x14ac:dyDescent="0.15">
      <c r="A28" s="25"/>
      <c r="B28" s="25"/>
      <c r="C28" s="25"/>
      <c r="D28" s="25"/>
      <c r="E28" s="25"/>
      <c r="F28" s="25"/>
      <c r="G28" s="25"/>
    </row>
    <row r="29" spans="1:7" ht="18" customHeight="1" x14ac:dyDescent="0.15">
      <c r="A29" s="25"/>
      <c r="B29" s="25"/>
      <c r="C29" s="25"/>
      <c r="D29" s="25"/>
      <c r="E29" s="25"/>
      <c r="F29" s="25"/>
      <c r="G29" s="25"/>
    </row>
    <row r="30" spans="1:7" ht="18" customHeight="1" x14ac:dyDescent="0.15">
      <c r="A30" s="25"/>
      <c r="B30" s="25"/>
      <c r="C30" s="25"/>
      <c r="D30" s="25"/>
      <c r="E30" s="25"/>
      <c r="F30" s="25"/>
      <c r="G30" s="25"/>
    </row>
    <row r="31" spans="1:7" ht="18" customHeight="1" x14ac:dyDescent="0.15">
      <c r="A31" s="25"/>
      <c r="B31" s="25"/>
      <c r="C31" s="25"/>
      <c r="D31" s="25"/>
      <c r="E31" s="25"/>
      <c r="F31" s="25"/>
      <c r="G31" s="25"/>
    </row>
    <row r="32" spans="1:7" ht="18" customHeight="1" x14ac:dyDescent="0.15">
      <c r="A32" s="25"/>
      <c r="B32" s="25"/>
      <c r="C32" s="25"/>
      <c r="D32" s="25"/>
      <c r="E32" s="25"/>
      <c r="F32" s="25"/>
      <c r="G32" s="25"/>
    </row>
    <row r="33" spans="1:7" ht="18" customHeight="1" x14ac:dyDescent="0.15">
      <c r="A33" s="25"/>
      <c r="B33" s="25"/>
      <c r="C33" s="25"/>
      <c r="D33" s="25"/>
      <c r="E33" s="25"/>
      <c r="F33" s="25"/>
      <c r="G33" s="25"/>
    </row>
    <row r="34" spans="1:7" ht="18" customHeight="1" x14ac:dyDescent="0.15">
      <c r="A34" s="25"/>
      <c r="B34" s="25"/>
      <c r="C34" s="25"/>
      <c r="D34" s="25"/>
      <c r="E34" s="25"/>
      <c r="F34" s="25"/>
      <c r="G34" s="25"/>
    </row>
    <row r="35" spans="1:7" ht="18" customHeight="1" x14ac:dyDescent="0.15">
      <c r="A35" s="25"/>
      <c r="B35" s="25"/>
      <c r="C35" s="25"/>
      <c r="D35" s="25"/>
      <c r="E35" s="25"/>
      <c r="F35" s="25"/>
      <c r="G35" s="25"/>
    </row>
    <row r="36" spans="1:7" ht="18" customHeight="1" x14ac:dyDescent="0.15">
      <c r="A36" s="25"/>
      <c r="B36" s="25"/>
      <c r="C36" s="25"/>
      <c r="D36" s="25"/>
      <c r="E36" s="25"/>
      <c r="F36" s="25"/>
      <c r="G36" s="25"/>
    </row>
    <row r="37" spans="1:7" ht="18" customHeight="1" x14ac:dyDescent="0.15">
      <c r="A37" s="25"/>
      <c r="B37" s="25"/>
      <c r="C37" s="25"/>
      <c r="D37" s="25"/>
      <c r="E37" s="25"/>
      <c r="F37" s="25"/>
      <c r="G37" s="25"/>
    </row>
  </sheetData>
  <sheetProtection password="85F9" sheet="1" objects="1" scenarios="1"/>
  <mergeCells count="12">
    <mergeCell ref="B14:C14"/>
    <mergeCell ref="B9:C9"/>
    <mergeCell ref="B8:C8"/>
    <mergeCell ref="B11:C11"/>
    <mergeCell ref="B10:C10"/>
    <mergeCell ref="B13:C13"/>
    <mergeCell ref="B12:C12"/>
    <mergeCell ref="B5:C5"/>
    <mergeCell ref="B4:C4"/>
    <mergeCell ref="B7:C7"/>
    <mergeCell ref="B6:C6"/>
    <mergeCell ref="C2:F2"/>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F26"/>
  <sheetViews>
    <sheetView showZeros="0" view="pageBreakPreview" zoomScaleNormal="100" zoomScaleSheetLayoutView="100" workbookViewId="0">
      <selection activeCell="B10" sqref="B10"/>
    </sheetView>
  </sheetViews>
  <sheetFormatPr defaultColWidth="1.625" defaultRowHeight="18" customHeight="1" x14ac:dyDescent="0.15"/>
  <cols>
    <col min="1" max="1" width="1.625" style="4"/>
    <col min="2" max="2" width="37.625" style="4" customWidth="1"/>
    <col min="3" max="3" width="6.625" style="4" customWidth="1"/>
    <col min="4" max="4" width="37.625" style="4" customWidth="1"/>
    <col min="5" max="5" width="1.625" style="4"/>
    <col min="6" max="6" width="12.625" style="4" customWidth="1"/>
    <col min="7" max="16384" width="1.625" style="4"/>
  </cols>
  <sheetData>
    <row r="1" spans="1:6" ht="18" customHeight="1" x14ac:dyDescent="0.15">
      <c r="A1" s="3"/>
      <c r="B1" s="3" t="s">
        <v>200</v>
      </c>
      <c r="C1" s="3"/>
      <c r="D1" s="3"/>
      <c r="E1" s="3"/>
    </row>
    <row r="2" spans="1:6" s="46" customFormat="1" ht="18" customHeight="1" x14ac:dyDescent="0.15">
      <c r="A2" s="47"/>
      <c r="B2" s="558" t="s">
        <v>186</v>
      </c>
      <c r="C2" s="558"/>
      <c r="D2" s="558"/>
      <c r="E2" s="47"/>
    </row>
    <row r="3" spans="1:6" ht="18" customHeight="1" x14ac:dyDescent="0.15">
      <c r="A3" s="3"/>
      <c r="B3" s="3"/>
      <c r="C3" s="3"/>
      <c r="D3" s="425" t="str">
        <f>様式１!D8</f>
        <v>年月日</v>
      </c>
      <c r="E3" s="3"/>
      <c r="F3" s="159" t="s">
        <v>2256</v>
      </c>
    </row>
    <row r="4" spans="1:6" ht="18" customHeight="1" x14ac:dyDescent="0.15">
      <c r="A4" s="3"/>
      <c r="B4" s="3" t="s">
        <v>2391</v>
      </c>
      <c r="C4" s="3"/>
      <c r="D4" s="3"/>
      <c r="E4" s="3"/>
    </row>
    <row r="5" spans="1:6" ht="36" customHeight="1" x14ac:dyDescent="0.15">
      <c r="A5" s="3"/>
      <c r="B5" s="3"/>
      <c r="C5" s="29" t="s">
        <v>77</v>
      </c>
      <c r="D5" s="520">
        <f>IFERROR(別表６!F11,"　")</f>
        <v>0</v>
      </c>
      <c r="E5" s="3"/>
      <c r="F5" s="45" t="s">
        <v>2433</v>
      </c>
    </row>
    <row r="6" spans="1:6" ht="36" customHeight="1" x14ac:dyDescent="0.15">
      <c r="A6" s="3"/>
      <c r="B6" s="3"/>
      <c r="C6" s="29" t="s">
        <v>1</v>
      </c>
      <c r="D6" s="520">
        <f>IFERROR(別表６!F3,"")</f>
        <v>0</v>
      </c>
      <c r="E6" s="3"/>
      <c r="F6" s="45" t="s">
        <v>2433</v>
      </c>
    </row>
    <row r="7" spans="1:6" ht="36" customHeight="1" x14ac:dyDescent="0.15">
      <c r="A7" s="3"/>
      <c r="B7" s="3"/>
      <c r="C7" s="29" t="s">
        <v>79</v>
      </c>
      <c r="D7" s="515" t="str">
        <f>IFERROR(別表６!F4&amp;"　"&amp;別表６!F5,"　")</f>
        <v>　</v>
      </c>
      <c r="E7" s="3"/>
      <c r="F7" s="45" t="s">
        <v>2434</v>
      </c>
    </row>
    <row r="8" spans="1:6" ht="17.25" customHeight="1" x14ac:dyDescent="0.15">
      <c r="A8" s="3"/>
      <c r="B8" s="3"/>
      <c r="C8" s="29"/>
      <c r="D8" s="426" t="s">
        <v>2389</v>
      </c>
      <c r="E8" s="3"/>
      <c r="F8" s="45"/>
    </row>
    <row r="9" spans="1:6" ht="81" customHeight="1" x14ac:dyDescent="0.15">
      <c r="A9" s="3"/>
      <c r="B9" s="557" t="s">
        <v>171</v>
      </c>
      <c r="C9" s="557"/>
      <c r="D9" s="557"/>
      <c r="E9" s="3"/>
    </row>
    <row r="10" spans="1:6" ht="18" customHeight="1" x14ac:dyDescent="0.15">
      <c r="A10" s="3"/>
      <c r="B10" s="3"/>
      <c r="C10" s="23" t="s">
        <v>172</v>
      </c>
      <c r="D10" s="3"/>
      <c r="E10" s="3"/>
    </row>
    <row r="11" spans="1:6" ht="30.75" customHeight="1" x14ac:dyDescent="0.15">
      <c r="A11" s="3"/>
      <c r="B11" s="557" t="s">
        <v>187</v>
      </c>
      <c r="C11" s="557"/>
      <c r="D11" s="557"/>
      <c r="E11" s="3"/>
    </row>
    <row r="12" spans="1:6" ht="33" customHeight="1" x14ac:dyDescent="0.15">
      <c r="A12" s="3"/>
      <c r="B12" s="557" t="s">
        <v>188</v>
      </c>
      <c r="C12" s="557"/>
      <c r="D12" s="557"/>
      <c r="E12" s="3"/>
    </row>
    <row r="13" spans="1:6" ht="24" customHeight="1" x14ac:dyDescent="0.15">
      <c r="A13" s="3"/>
      <c r="B13" s="762" t="s">
        <v>189</v>
      </c>
      <c r="C13" s="762"/>
      <c r="D13" s="762"/>
      <c r="E13" s="3"/>
    </row>
    <row r="14" spans="1:6" ht="141" customHeight="1" x14ac:dyDescent="0.15">
      <c r="A14" s="3"/>
      <c r="B14" s="938" t="s">
        <v>2453</v>
      </c>
      <c r="C14" s="939"/>
      <c r="D14" s="940"/>
      <c r="E14" s="3"/>
    </row>
    <row r="15" spans="1:6" ht="18" customHeight="1" x14ac:dyDescent="0.15">
      <c r="A15" s="3"/>
      <c r="B15" s="20" t="s">
        <v>173</v>
      </c>
      <c r="C15" s="25"/>
      <c r="D15" s="25"/>
      <c r="E15" s="3"/>
    </row>
    <row r="16" spans="1:6" ht="18" customHeight="1" x14ac:dyDescent="0.15">
      <c r="A16" s="3"/>
      <c r="B16" s="20" t="s">
        <v>174</v>
      </c>
      <c r="C16" s="25"/>
      <c r="D16" s="25"/>
      <c r="E16" s="3"/>
    </row>
    <row r="17" spans="1:5" ht="28.5" customHeight="1" x14ac:dyDescent="0.15">
      <c r="A17" s="3"/>
      <c r="B17" s="749" t="s">
        <v>190</v>
      </c>
      <c r="C17" s="749"/>
      <c r="D17" s="749"/>
      <c r="E17" s="3"/>
    </row>
    <row r="18" spans="1:5" ht="18" customHeight="1" x14ac:dyDescent="0.15">
      <c r="A18" s="3"/>
      <c r="B18" s="20" t="s">
        <v>191</v>
      </c>
      <c r="C18" s="25"/>
      <c r="D18" s="25"/>
      <c r="E18" s="3"/>
    </row>
    <row r="19" spans="1:5" s="50" customFormat="1" ht="33" customHeight="1" x14ac:dyDescent="0.15">
      <c r="A19" s="49"/>
      <c r="B19" s="749" t="s">
        <v>192</v>
      </c>
      <c r="C19" s="749"/>
      <c r="D19" s="749"/>
      <c r="E19" s="49"/>
    </row>
    <row r="20" spans="1:5" s="51" customFormat="1" ht="43.5" customHeight="1" x14ac:dyDescent="0.15">
      <c r="A20" s="22"/>
      <c r="B20" s="749" t="s">
        <v>193</v>
      </c>
      <c r="C20" s="749"/>
      <c r="D20" s="749"/>
      <c r="E20" s="22"/>
    </row>
    <row r="21" spans="1:5" ht="18" customHeight="1" x14ac:dyDescent="0.15">
      <c r="A21" s="3"/>
      <c r="B21" s="937" t="s">
        <v>194</v>
      </c>
      <c r="C21" s="937"/>
      <c r="D21" s="937"/>
      <c r="E21" s="3"/>
    </row>
    <row r="22" spans="1:5" ht="30.75" customHeight="1" x14ac:dyDescent="0.15">
      <c r="A22" s="3"/>
      <c r="B22" s="749" t="s">
        <v>195</v>
      </c>
      <c r="C22" s="749"/>
      <c r="D22" s="749"/>
      <c r="E22" s="3"/>
    </row>
    <row r="23" spans="1:5" ht="30.75" customHeight="1" x14ac:dyDescent="0.15">
      <c r="A23" s="3"/>
      <c r="B23" s="749" t="s">
        <v>196</v>
      </c>
      <c r="C23" s="749"/>
      <c r="D23" s="749"/>
      <c r="E23" s="3"/>
    </row>
    <row r="24" spans="1:5" ht="15" customHeight="1" x14ac:dyDescent="0.15">
      <c r="A24" s="3"/>
      <c r="B24" s="937" t="s">
        <v>197</v>
      </c>
      <c r="C24" s="937"/>
      <c r="D24" s="937"/>
      <c r="E24" s="3"/>
    </row>
    <row r="25" spans="1:5" ht="43.5" customHeight="1" x14ac:dyDescent="0.15">
      <c r="A25" s="3"/>
      <c r="B25" s="749" t="s">
        <v>198</v>
      </c>
      <c r="C25" s="749"/>
      <c r="D25" s="749"/>
      <c r="E25" s="3"/>
    </row>
    <row r="26" spans="1:5" ht="30" customHeight="1" x14ac:dyDescent="0.15">
      <c r="A26" s="3"/>
      <c r="B26" s="749" t="s">
        <v>199</v>
      </c>
      <c r="C26" s="749"/>
      <c r="D26" s="749"/>
      <c r="E26" s="3"/>
    </row>
  </sheetData>
  <sheetProtection password="85F9" sheet="1" objects="1" scenarios="1"/>
  <mergeCells count="15">
    <mergeCell ref="B26:D26"/>
    <mergeCell ref="B17:D17"/>
    <mergeCell ref="B13:D13"/>
    <mergeCell ref="B19:D19"/>
    <mergeCell ref="B20:D20"/>
    <mergeCell ref="B21:D21"/>
    <mergeCell ref="B22:D22"/>
    <mergeCell ref="B23:D23"/>
    <mergeCell ref="B24:D24"/>
    <mergeCell ref="B14:D14"/>
    <mergeCell ref="B2:D2"/>
    <mergeCell ref="B9:D9"/>
    <mergeCell ref="B11:D11"/>
    <mergeCell ref="B12:D12"/>
    <mergeCell ref="B25:D25"/>
  </mergeCells>
  <phoneticPr fontId="1"/>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Q26"/>
  <sheetViews>
    <sheetView view="pageBreakPreview" zoomScale="85" zoomScaleNormal="110" zoomScaleSheetLayoutView="85" workbookViewId="0">
      <selection activeCell="B10" sqref="B10"/>
    </sheetView>
  </sheetViews>
  <sheetFormatPr defaultColWidth="9" defaultRowHeight="36" customHeight="1" x14ac:dyDescent="0.15"/>
  <cols>
    <col min="1" max="1" width="7.5" style="394" customWidth="1"/>
    <col min="2" max="4" width="9.5" style="394" customWidth="1"/>
    <col min="5" max="7" width="8.625" style="394" customWidth="1"/>
    <col min="8" max="9" width="9" style="394"/>
    <col min="10" max="10" width="3.75" style="394" customWidth="1"/>
    <col min="11" max="11" width="16.25" style="394" bestFit="1" customWidth="1"/>
    <col min="12" max="12" width="15.25" style="394" bestFit="1" customWidth="1"/>
    <col min="13" max="16384" width="9" style="394"/>
  </cols>
  <sheetData>
    <row r="1" spans="1:17" ht="18" customHeight="1" x14ac:dyDescent="0.15">
      <c r="A1" s="387" t="s">
        <v>175</v>
      </c>
      <c r="B1" s="387"/>
      <c r="C1" s="387"/>
      <c r="D1" s="387"/>
      <c r="E1" s="387"/>
      <c r="F1" s="387"/>
      <c r="G1" s="387"/>
    </row>
    <row r="2" spans="1:17" ht="18" customHeight="1" x14ac:dyDescent="0.15">
      <c r="A2" s="941" t="s">
        <v>176</v>
      </c>
      <c r="B2" s="941"/>
      <c r="C2" s="941"/>
      <c r="D2" s="941"/>
      <c r="E2" s="941"/>
      <c r="F2" s="941"/>
      <c r="G2" s="941"/>
      <c r="H2" s="941"/>
      <c r="I2" s="941"/>
    </row>
    <row r="3" spans="1:17" ht="18" customHeight="1" x14ac:dyDescent="0.15">
      <c r="A3" s="387"/>
      <c r="B3" s="398"/>
      <c r="C3" s="398"/>
      <c r="D3" s="398"/>
      <c r="E3" s="398"/>
      <c r="F3" s="387"/>
      <c r="G3" s="387"/>
    </row>
    <row r="4" spans="1:17" ht="18" customHeight="1" x14ac:dyDescent="0.15">
      <c r="A4" s="388" t="s">
        <v>1</v>
      </c>
      <c r="B4" s="683" t="str">
        <f>IFERROR(別表６!F3&amp;" ","　")</f>
        <v xml:space="preserve"> </v>
      </c>
      <c r="C4" s="683"/>
      <c r="D4" s="683"/>
      <c r="E4" s="683"/>
      <c r="F4" s="683"/>
      <c r="G4" s="683"/>
    </row>
    <row r="5" spans="1:17" ht="18" customHeight="1" x14ac:dyDescent="0.15">
      <c r="A5" s="387"/>
      <c r="B5" s="398"/>
      <c r="C5" s="398"/>
      <c r="D5" s="398"/>
      <c r="E5" s="398"/>
      <c r="F5" s="387"/>
      <c r="G5" s="387"/>
    </row>
    <row r="6" spans="1:17" ht="36" customHeight="1" x14ac:dyDescent="0.15">
      <c r="A6" s="943" t="s">
        <v>201</v>
      </c>
      <c r="B6" s="943"/>
      <c r="C6" s="943"/>
      <c r="D6" s="943"/>
      <c r="E6" s="943"/>
      <c r="F6" s="943"/>
      <c r="G6" s="943"/>
      <c r="H6" s="943"/>
      <c r="I6" s="943"/>
    </row>
    <row r="7" spans="1:17" ht="27" customHeight="1" x14ac:dyDescent="0.15">
      <c r="A7" s="951" t="s">
        <v>177</v>
      </c>
      <c r="B7" s="951"/>
      <c r="C7" s="947" t="s">
        <v>182</v>
      </c>
      <c r="D7" s="948"/>
      <c r="E7" s="952" t="s">
        <v>178</v>
      </c>
      <c r="F7" s="953"/>
      <c r="G7" s="953"/>
      <c r="H7" s="954"/>
      <c r="I7" s="955" t="s">
        <v>179</v>
      </c>
      <c r="K7" s="394" t="s">
        <v>2426</v>
      </c>
    </row>
    <row r="8" spans="1:17" ht="27" customHeight="1" x14ac:dyDescent="0.15">
      <c r="A8" s="545" t="s">
        <v>2423</v>
      </c>
      <c r="B8" s="389" t="s">
        <v>2422</v>
      </c>
      <c r="C8" s="390" t="s">
        <v>2424</v>
      </c>
      <c r="D8" s="389" t="s">
        <v>2425</v>
      </c>
      <c r="E8" s="391" t="s">
        <v>180</v>
      </c>
      <c r="F8" s="392" t="s">
        <v>183</v>
      </c>
      <c r="G8" s="392" t="s">
        <v>184</v>
      </c>
      <c r="H8" s="393" t="s">
        <v>185</v>
      </c>
      <c r="I8" s="956"/>
      <c r="K8" s="395" t="s">
        <v>2608</v>
      </c>
      <c r="L8" s="395" t="s">
        <v>2609</v>
      </c>
      <c r="M8" s="942" t="s">
        <v>2610</v>
      </c>
      <c r="N8" s="942"/>
      <c r="O8" s="942"/>
      <c r="P8" s="942"/>
      <c r="Q8" s="396" t="s">
        <v>2611</v>
      </c>
    </row>
    <row r="9" spans="1:17" ht="36" customHeight="1" x14ac:dyDescent="0.15">
      <c r="A9" s="544"/>
      <c r="B9" s="220"/>
      <c r="C9" s="221"/>
      <c r="D9" s="220"/>
      <c r="E9" s="194"/>
      <c r="F9" s="43"/>
      <c r="G9" s="43"/>
      <c r="H9" s="195"/>
      <c r="I9" s="44"/>
      <c r="K9" s="395" t="str">
        <f t="shared" ref="K9:K11" si="0">ASC(A9)&amp;" "&amp;ASC(B9)</f>
        <v xml:space="preserve"> </v>
      </c>
      <c r="L9" s="395" t="str">
        <f>C9&amp;"　"&amp;D9</f>
        <v>　</v>
      </c>
      <c r="M9" s="397" t="str">
        <f t="shared" ref="M9:M11" si="1">ASC(E9)</f>
        <v/>
      </c>
      <c r="N9" s="397">
        <f>F9</f>
        <v>0</v>
      </c>
      <c r="O9" s="397">
        <f>G9</f>
        <v>0</v>
      </c>
      <c r="P9" s="397">
        <f>H9</f>
        <v>0</v>
      </c>
      <c r="Q9" s="397" t="str">
        <f t="shared" ref="Q9:Q11" si="2">ASC(I9)</f>
        <v/>
      </c>
    </row>
    <row r="10" spans="1:17" ht="36" customHeight="1" x14ac:dyDescent="0.15">
      <c r="A10" s="544"/>
      <c r="B10" s="220"/>
      <c r="C10" s="221"/>
      <c r="D10" s="220"/>
      <c r="E10" s="194"/>
      <c r="F10" s="43"/>
      <c r="G10" s="43"/>
      <c r="H10" s="195"/>
      <c r="I10" s="44"/>
      <c r="K10" s="395" t="str">
        <f t="shared" si="0"/>
        <v xml:space="preserve"> </v>
      </c>
      <c r="L10" s="395" t="str">
        <f t="shared" ref="L10:L11" si="3">C10&amp;"　"&amp;D10</f>
        <v>　</v>
      </c>
      <c r="M10" s="397" t="str">
        <f t="shared" si="1"/>
        <v/>
      </c>
      <c r="N10" s="397">
        <f t="shared" ref="N10:P11" si="4">F10</f>
        <v>0</v>
      </c>
      <c r="O10" s="397">
        <f t="shared" si="4"/>
        <v>0</v>
      </c>
      <c r="P10" s="397">
        <f t="shared" si="4"/>
        <v>0</v>
      </c>
      <c r="Q10" s="397" t="str">
        <f t="shared" si="2"/>
        <v/>
      </c>
    </row>
    <row r="11" spans="1:17" ht="36" customHeight="1" x14ac:dyDescent="0.15">
      <c r="A11" s="544"/>
      <c r="B11" s="220"/>
      <c r="C11" s="221"/>
      <c r="D11" s="220"/>
      <c r="E11" s="194"/>
      <c r="F11" s="43"/>
      <c r="G11" s="43"/>
      <c r="H11" s="195"/>
      <c r="I11" s="44"/>
      <c r="K11" s="395" t="str">
        <f t="shared" si="0"/>
        <v xml:space="preserve"> </v>
      </c>
      <c r="L11" s="395" t="str">
        <f t="shared" si="3"/>
        <v>　</v>
      </c>
      <c r="M11" s="397" t="str">
        <f t="shared" si="1"/>
        <v/>
      </c>
      <c r="N11" s="397">
        <f t="shared" si="4"/>
        <v>0</v>
      </c>
      <c r="O11" s="397">
        <f t="shared" si="4"/>
        <v>0</v>
      </c>
      <c r="P11" s="397">
        <f t="shared" si="4"/>
        <v>0</v>
      </c>
      <c r="Q11" s="397" t="str">
        <f t="shared" si="2"/>
        <v/>
      </c>
    </row>
    <row r="12" spans="1:17" ht="36" customHeight="1" x14ac:dyDescent="0.15">
      <c r="A12" s="544"/>
      <c r="B12" s="220"/>
      <c r="C12" s="221"/>
      <c r="D12" s="220"/>
      <c r="E12" s="194"/>
      <c r="F12" s="43"/>
      <c r="G12" s="43"/>
      <c r="H12" s="195"/>
      <c r="I12" s="44"/>
      <c r="K12" s="395" t="str">
        <f>ASC(A12)&amp;" "&amp;ASC(B12)</f>
        <v xml:space="preserve"> </v>
      </c>
      <c r="L12" s="395" t="str">
        <f>C12&amp;"　"&amp;D12</f>
        <v>　</v>
      </c>
      <c r="M12" s="397" t="str">
        <f>ASC(E12)</f>
        <v/>
      </c>
      <c r="N12" s="397">
        <f>F12</f>
        <v>0</v>
      </c>
      <c r="O12" s="397">
        <f>G12</f>
        <v>0</v>
      </c>
      <c r="P12" s="397">
        <f>H12</f>
        <v>0</v>
      </c>
      <c r="Q12" s="397" t="str">
        <f>ASC(I12)</f>
        <v/>
      </c>
    </row>
    <row r="13" spans="1:17" ht="36" customHeight="1" x14ac:dyDescent="0.15">
      <c r="A13" s="544"/>
      <c r="B13" s="220"/>
      <c r="C13" s="221"/>
      <c r="D13" s="220"/>
      <c r="E13" s="194"/>
      <c r="F13" s="43"/>
      <c r="G13" s="43"/>
      <c r="H13" s="195"/>
      <c r="I13" s="44"/>
      <c r="K13" s="395" t="str">
        <f>ASC(A13)&amp;" "&amp;ASC(B13)</f>
        <v xml:space="preserve"> </v>
      </c>
      <c r="L13" s="395" t="str">
        <f>C13&amp;"　"&amp;D13</f>
        <v>　</v>
      </c>
      <c r="M13" s="397" t="str">
        <f t="shared" ref="M13:M20" si="5">ASC(E13)</f>
        <v/>
      </c>
      <c r="N13" s="397">
        <f t="shared" ref="N13:P17" si="6">F13</f>
        <v>0</v>
      </c>
      <c r="O13" s="397">
        <f t="shared" si="6"/>
        <v>0</v>
      </c>
      <c r="P13" s="397">
        <f t="shared" si="6"/>
        <v>0</v>
      </c>
      <c r="Q13" s="397" t="str">
        <f t="shared" ref="Q13:Q20" si="7">ASC(I13)</f>
        <v/>
      </c>
    </row>
    <row r="14" spans="1:17" ht="36" customHeight="1" x14ac:dyDescent="0.15">
      <c r="A14" s="544"/>
      <c r="B14" s="220"/>
      <c r="C14" s="221"/>
      <c r="D14" s="220"/>
      <c r="E14" s="194"/>
      <c r="F14" s="43"/>
      <c r="G14" s="43"/>
      <c r="H14" s="195"/>
      <c r="I14" s="44"/>
      <c r="K14" s="395" t="str">
        <f>ASC(A14)&amp;" "&amp;ASC(B14)</f>
        <v xml:space="preserve"> </v>
      </c>
      <c r="L14" s="395" t="str">
        <f t="shared" ref="L14:L17" si="8">C14&amp;"　"&amp;D14</f>
        <v>　</v>
      </c>
      <c r="M14" s="397" t="str">
        <f t="shared" si="5"/>
        <v/>
      </c>
      <c r="N14" s="397">
        <f t="shared" si="6"/>
        <v>0</v>
      </c>
      <c r="O14" s="397">
        <f t="shared" si="6"/>
        <v>0</v>
      </c>
      <c r="P14" s="397">
        <f t="shared" si="6"/>
        <v>0</v>
      </c>
      <c r="Q14" s="397" t="str">
        <f t="shared" si="7"/>
        <v/>
      </c>
    </row>
    <row r="15" spans="1:17" ht="36" customHeight="1" x14ac:dyDescent="0.15">
      <c r="A15" s="544"/>
      <c r="B15" s="220"/>
      <c r="C15" s="221"/>
      <c r="D15" s="220"/>
      <c r="E15" s="194"/>
      <c r="F15" s="43"/>
      <c r="G15" s="43"/>
      <c r="H15" s="195"/>
      <c r="I15" s="44"/>
      <c r="K15" s="395" t="str">
        <f t="shared" ref="K15:K20" si="9">ASC(A15)&amp;" "&amp;ASC(B15)</f>
        <v xml:space="preserve"> </v>
      </c>
      <c r="L15" s="395" t="str">
        <f t="shared" si="8"/>
        <v>　</v>
      </c>
      <c r="M15" s="397" t="str">
        <f t="shared" si="5"/>
        <v/>
      </c>
      <c r="N15" s="397">
        <f t="shared" si="6"/>
        <v>0</v>
      </c>
      <c r="O15" s="397">
        <f t="shared" si="6"/>
        <v>0</v>
      </c>
      <c r="P15" s="397">
        <f t="shared" si="6"/>
        <v>0</v>
      </c>
      <c r="Q15" s="397" t="str">
        <f t="shared" si="7"/>
        <v/>
      </c>
    </row>
    <row r="16" spans="1:17" ht="36" customHeight="1" x14ac:dyDescent="0.15">
      <c r="A16" s="544"/>
      <c r="B16" s="220"/>
      <c r="C16" s="221"/>
      <c r="D16" s="220"/>
      <c r="E16" s="194"/>
      <c r="F16" s="43"/>
      <c r="G16" s="43"/>
      <c r="H16" s="195"/>
      <c r="I16" s="44"/>
      <c r="K16" s="395" t="str">
        <f t="shared" si="9"/>
        <v xml:space="preserve"> </v>
      </c>
      <c r="L16" s="395" t="str">
        <f t="shared" si="8"/>
        <v>　</v>
      </c>
      <c r="M16" s="397" t="str">
        <f t="shared" si="5"/>
        <v/>
      </c>
      <c r="N16" s="397">
        <f t="shared" si="6"/>
        <v>0</v>
      </c>
      <c r="O16" s="397">
        <f t="shared" si="6"/>
        <v>0</v>
      </c>
      <c r="P16" s="397">
        <f t="shared" si="6"/>
        <v>0</v>
      </c>
      <c r="Q16" s="397" t="str">
        <f t="shared" si="7"/>
        <v/>
      </c>
    </row>
    <row r="17" spans="1:17" ht="36" customHeight="1" x14ac:dyDescent="0.15">
      <c r="A17" s="544"/>
      <c r="B17" s="220"/>
      <c r="C17" s="221"/>
      <c r="D17" s="220"/>
      <c r="E17" s="194"/>
      <c r="F17" s="43"/>
      <c r="G17" s="43"/>
      <c r="H17" s="195"/>
      <c r="I17" s="44"/>
      <c r="K17" s="395" t="str">
        <f t="shared" si="9"/>
        <v xml:space="preserve"> </v>
      </c>
      <c r="L17" s="395" t="str">
        <f t="shared" si="8"/>
        <v>　</v>
      </c>
      <c r="M17" s="397" t="str">
        <f t="shared" si="5"/>
        <v/>
      </c>
      <c r="N17" s="397">
        <f t="shared" si="6"/>
        <v>0</v>
      </c>
      <c r="O17" s="397">
        <f t="shared" si="6"/>
        <v>0</v>
      </c>
      <c r="P17" s="397">
        <f t="shared" si="6"/>
        <v>0</v>
      </c>
      <c r="Q17" s="397" t="str">
        <f t="shared" si="7"/>
        <v/>
      </c>
    </row>
    <row r="18" spans="1:17" ht="36" customHeight="1" x14ac:dyDescent="0.15">
      <c r="A18" s="544"/>
      <c r="B18" s="220"/>
      <c r="C18" s="221"/>
      <c r="D18" s="220"/>
      <c r="E18" s="194"/>
      <c r="F18" s="43"/>
      <c r="G18" s="43"/>
      <c r="H18" s="195"/>
      <c r="I18" s="44"/>
      <c r="K18" s="395" t="str">
        <f t="shared" si="9"/>
        <v xml:space="preserve"> </v>
      </c>
      <c r="L18" s="395" t="str">
        <f>C18&amp;"　"&amp;D18</f>
        <v>　</v>
      </c>
      <c r="M18" s="397" t="str">
        <f t="shared" si="5"/>
        <v/>
      </c>
      <c r="N18" s="397">
        <f>F18</f>
        <v>0</v>
      </c>
      <c r="O18" s="397">
        <f>G18</f>
        <v>0</v>
      </c>
      <c r="P18" s="397">
        <f>H18</f>
        <v>0</v>
      </c>
      <c r="Q18" s="397" t="str">
        <f t="shared" si="7"/>
        <v/>
      </c>
    </row>
    <row r="19" spans="1:17" ht="27" customHeight="1" x14ac:dyDescent="0.15">
      <c r="A19" s="949" t="s">
        <v>181</v>
      </c>
      <c r="B19" s="950"/>
      <c r="C19" s="387"/>
      <c r="D19" s="387"/>
      <c r="E19" s="387"/>
      <c r="F19" s="387"/>
      <c r="G19" s="387"/>
      <c r="K19" s="394" t="str">
        <f t="shared" si="9"/>
        <v xml:space="preserve">(記載上の注意) </v>
      </c>
      <c r="L19" s="394" t="str">
        <f t="shared" ref="L19:L20" si="10">C19&amp;"　"&amp;D19</f>
        <v>　</v>
      </c>
      <c r="M19" s="394" t="str">
        <f t="shared" si="5"/>
        <v/>
      </c>
      <c r="N19" s="394">
        <f t="shared" ref="N19:P20" si="11">F19</f>
        <v>0</v>
      </c>
      <c r="O19" s="394">
        <f t="shared" si="11"/>
        <v>0</v>
      </c>
      <c r="P19" s="394">
        <f t="shared" si="11"/>
        <v>0</v>
      </c>
      <c r="Q19" s="394" t="str">
        <f t="shared" si="7"/>
        <v/>
      </c>
    </row>
    <row r="20" spans="1:17" ht="36" customHeight="1" x14ac:dyDescent="0.15">
      <c r="A20" s="944" t="s">
        <v>2593</v>
      </c>
      <c r="B20" s="944"/>
      <c r="C20" s="944"/>
      <c r="D20" s="944"/>
      <c r="E20" s="944"/>
      <c r="F20" s="944"/>
      <c r="G20" s="944"/>
      <c r="H20" s="944"/>
      <c r="I20" s="944"/>
      <c r="K20" s="394" t="str">
        <f t="shared" si="9"/>
        <v xml:space="preserve"> 1 法人役員については現に登記されている役員全て(監査役を含む)について記載すること｡ </v>
      </c>
      <c r="L20" s="394" t="str">
        <f t="shared" si="10"/>
        <v>　</v>
      </c>
      <c r="M20" s="394" t="str">
        <f t="shared" si="5"/>
        <v/>
      </c>
      <c r="N20" s="394">
        <f t="shared" si="11"/>
        <v>0</v>
      </c>
      <c r="O20" s="394">
        <f t="shared" si="11"/>
        <v>0</v>
      </c>
      <c r="P20" s="394">
        <f t="shared" si="11"/>
        <v>0</v>
      </c>
      <c r="Q20" s="394" t="str">
        <f t="shared" si="7"/>
        <v/>
      </c>
    </row>
    <row r="21" spans="1:17" ht="27" customHeight="1" x14ac:dyDescent="0.15">
      <c r="A21" s="945" t="s">
        <v>2427</v>
      </c>
      <c r="B21" s="945"/>
      <c r="C21" s="945"/>
      <c r="D21" s="945"/>
      <c r="E21" s="945"/>
      <c r="F21" s="945"/>
      <c r="G21" s="945"/>
      <c r="H21" s="945"/>
      <c r="I21" s="945"/>
      <c r="K21" s="394" t="str">
        <f>ASC(A21)&amp;" "&amp;ASC(B21)</f>
        <v xml:space="preserve"> 2 個人事業の場合は代表者を記載すること｡ </v>
      </c>
      <c r="L21" s="394" t="str">
        <f>C21&amp;"　"&amp;D21</f>
        <v>　</v>
      </c>
      <c r="M21" s="394" t="str">
        <f>ASC(E21)</f>
        <v/>
      </c>
      <c r="N21" s="394">
        <f>F21</f>
        <v>0</v>
      </c>
      <c r="O21" s="394">
        <f>G21</f>
        <v>0</v>
      </c>
      <c r="P21" s="394">
        <f>H21</f>
        <v>0</v>
      </c>
      <c r="Q21" s="394" t="str">
        <f>ASC(I21)</f>
        <v/>
      </c>
    </row>
    <row r="22" spans="1:17" ht="27" customHeight="1" x14ac:dyDescent="0.15">
      <c r="A22" s="946" t="s">
        <v>2487</v>
      </c>
      <c r="B22" s="946"/>
      <c r="C22" s="946"/>
      <c r="D22" s="946"/>
      <c r="E22" s="946"/>
      <c r="F22" s="946"/>
      <c r="G22" s="946"/>
      <c r="H22" s="946"/>
      <c r="I22" s="946"/>
      <c r="K22" s="394" t="str">
        <f>ASC(A22)&amp;" "&amp;ASC(B22)</f>
        <v xml:space="preserve"> 3 元号について､明治はM､大正はT､昭和はS､平成はHと記載すること｡ </v>
      </c>
      <c r="L22" s="394" t="str">
        <f>C22&amp;"　"&amp;D22</f>
        <v>　</v>
      </c>
      <c r="M22" s="394" t="str">
        <f t="shared" ref="M22" si="12">ASC(E22)</f>
        <v/>
      </c>
      <c r="N22" s="394">
        <f t="shared" ref="N22:P22" si="13">F22</f>
        <v>0</v>
      </c>
      <c r="O22" s="394">
        <f t="shared" si="13"/>
        <v>0</v>
      </c>
      <c r="P22" s="394">
        <f t="shared" si="13"/>
        <v>0</v>
      </c>
      <c r="Q22" s="394" t="str">
        <f t="shared" ref="Q22" si="14">ASC(I22)</f>
        <v/>
      </c>
    </row>
    <row r="23" spans="1:17" ht="27" customHeight="1" x14ac:dyDescent="0.15">
      <c r="A23" s="945" t="s">
        <v>2486</v>
      </c>
      <c r="B23" s="945"/>
      <c r="C23" s="945"/>
      <c r="D23" s="945"/>
      <c r="E23" s="945"/>
      <c r="F23" s="945"/>
      <c r="G23" s="945"/>
      <c r="H23" s="945"/>
      <c r="I23" s="945"/>
    </row>
    <row r="24" spans="1:17" ht="27" customHeight="1" x14ac:dyDescent="0.15">
      <c r="A24" s="399"/>
      <c r="B24" s="399"/>
      <c r="C24" s="399"/>
      <c r="D24" s="399"/>
      <c r="E24" s="399"/>
      <c r="F24" s="399"/>
      <c r="G24" s="399"/>
    </row>
    <row r="25" spans="1:17" ht="36" customHeight="1" x14ac:dyDescent="0.15">
      <c r="A25" s="387"/>
      <c r="B25" s="387"/>
      <c r="C25" s="387"/>
      <c r="D25" s="387"/>
      <c r="E25" s="387"/>
      <c r="F25" s="387"/>
      <c r="G25" s="387"/>
    </row>
    <row r="26" spans="1:17" ht="36" customHeight="1" x14ac:dyDescent="0.15">
      <c r="A26" s="387"/>
      <c r="B26" s="387"/>
      <c r="C26" s="387"/>
      <c r="D26" s="387"/>
      <c r="E26" s="387"/>
      <c r="F26" s="387"/>
      <c r="G26" s="387"/>
    </row>
  </sheetData>
  <sheetProtection password="85F9" sheet="1" objects="1" scenarios="1"/>
  <mergeCells count="13">
    <mergeCell ref="A21:I21"/>
    <mergeCell ref="A22:I22"/>
    <mergeCell ref="A23:I23"/>
    <mergeCell ref="C7:D7"/>
    <mergeCell ref="A19:B19"/>
    <mergeCell ref="A7:B7"/>
    <mergeCell ref="E7:H7"/>
    <mergeCell ref="I7:I8"/>
    <mergeCell ref="A2:I2"/>
    <mergeCell ref="M8:P8"/>
    <mergeCell ref="A6:I6"/>
    <mergeCell ref="B4:G4"/>
    <mergeCell ref="A20:I20"/>
  </mergeCells>
  <phoneticPr fontId="1"/>
  <dataValidations count="9">
    <dataValidation type="list" imeMode="fullAlpha" allowBlank="1" showInputMessage="1" showErrorMessage="1" sqref="E9:E18">
      <formula1>"Ｍ,Ｔ,Ｓ,Ｈ"</formula1>
    </dataValidation>
    <dataValidation type="list" imeMode="fullAlpha" allowBlank="1" showInputMessage="1" showErrorMessage="1" sqref="I9:I18">
      <formula1>"Ｍ,Ｆ"</formula1>
    </dataValidation>
    <dataValidation type="whole" imeMode="halfAlpha" allowBlank="1" showInputMessage="1" showErrorMessage="1" sqref="G9:G18">
      <formula1>1</formula1>
      <formula2>12</formula2>
    </dataValidation>
    <dataValidation type="whole" imeMode="halfAlpha" operator="greaterThanOrEqual" allowBlank="1" showInputMessage="1" showErrorMessage="1" sqref="F9:F18">
      <formula1>1</formula1>
    </dataValidation>
    <dataValidation type="whole" imeMode="halfAlpha" allowBlank="1" showInputMessage="1" showErrorMessage="1" sqref="H9:H18">
      <formula1>1</formula1>
      <formula2>31</formula2>
    </dataValidation>
    <dataValidation allowBlank="1" showInputMessage="1" showErrorMessage="1" promptTitle="半角カタカナで入力してください。" sqref="C9:D18"/>
    <dataValidation imeMode="halfKatakana" allowBlank="1" showInputMessage="1" showErrorMessage="1" sqref="K9:K18"/>
    <dataValidation imeMode="halfAlpha" allowBlank="1" showInputMessage="1" showErrorMessage="1" sqref="N9:P18"/>
    <dataValidation type="custom" imeMode="halfKatakana" allowBlank="1" showInputMessage="1" showErrorMessage="1" error="半角カタカナで入力しだください。" promptTitle="半角カタカナで入力してください。" sqref="A9:B18">
      <formula1>LEN(A9)=LENB(A9)</formula1>
    </dataValidation>
  </dataValidations>
  <pageMargins left="0.7" right="0.7" top="0.75" bottom="0.75" header="0.3" footer="0.3"/>
  <pageSetup paperSize="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533"/>
  <sheetViews>
    <sheetView zoomScaleNormal="100" workbookViewId="0">
      <pane ySplit="3" topLeftCell="A4" activePane="bottomLeft" state="frozen"/>
      <selection activeCell="D16" sqref="D16"/>
      <selection pane="bottomLeft" activeCell="K260" sqref="K260"/>
    </sheetView>
  </sheetViews>
  <sheetFormatPr defaultColWidth="9" defaultRowHeight="15" customHeight="1" x14ac:dyDescent="0.15"/>
  <cols>
    <col min="1" max="1" width="5.625" style="70" customWidth="1"/>
    <col min="2" max="2" width="5.875" style="69" bestFit="1" customWidth="1"/>
    <col min="3" max="3" width="15.5" style="70" customWidth="1"/>
    <col min="4" max="4" width="7.25" style="70" customWidth="1"/>
    <col min="5" max="5" width="61.625" style="69" customWidth="1"/>
    <col min="6" max="16384" width="9" style="69"/>
  </cols>
  <sheetData>
    <row r="1" spans="1:5" ht="15" customHeight="1" x14ac:dyDescent="0.15">
      <c r="A1" s="110" t="s">
        <v>2160</v>
      </c>
    </row>
    <row r="2" spans="1:5" ht="15" customHeight="1" x14ac:dyDescent="0.15">
      <c r="A2" s="100" t="s">
        <v>2169</v>
      </c>
    </row>
    <row r="3" spans="1:5" ht="15" customHeight="1" x14ac:dyDescent="0.15">
      <c r="A3" s="72" t="s">
        <v>2175</v>
      </c>
      <c r="B3" s="71" t="s">
        <v>2174</v>
      </c>
      <c r="C3" s="71" t="s">
        <v>2156</v>
      </c>
      <c r="D3" s="71" t="s">
        <v>2225</v>
      </c>
      <c r="E3" s="72" t="s">
        <v>2158</v>
      </c>
    </row>
    <row r="4" spans="1:5" ht="15" customHeight="1" x14ac:dyDescent="0.15">
      <c r="A4" s="74">
        <v>10</v>
      </c>
      <c r="B4" s="74" t="s">
        <v>2177</v>
      </c>
      <c r="C4" s="73" t="s">
        <v>2176</v>
      </c>
      <c r="D4" s="73">
        <v>1</v>
      </c>
      <c r="E4" s="73" t="s">
        <v>241</v>
      </c>
    </row>
    <row r="5" spans="1:5" ht="15" customHeight="1" x14ac:dyDescent="0.15">
      <c r="A5" s="76">
        <v>11</v>
      </c>
      <c r="B5" s="76" t="s">
        <v>243</v>
      </c>
      <c r="C5" s="75" t="s">
        <v>2133</v>
      </c>
      <c r="D5" s="75">
        <v>1</v>
      </c>
      <c r="E5" s="75" t="s">
        <v>245</v>
      </c>
    </row>
    <row r="6" spans="1:5" ht="15" customHeight="1" x14ac:dyDescent="0.15">
      <c r="A6" s="76">
        <v>12</v>
      </c>
      <c r="B6" s="76" t="s">
        <v>243</v>
      </c>
      <c r="C6" s="75" t="s">
        <v>2133</v>
      </c>
      <c r="D6" s="75">
        <v>1</v>
      </c>
      <c r="E6" s="75" t="s">
        <v>247</v>
      </c>
    </row>
    <row r="7" spans="1:5" ht="15" customHeight="1" x14ac:dyDescent="0.15">
      <c r="A7" s="76">
        <v>13</v>
      </c>
      <c r="B7" s="76" t="s">
        <v>243</v>
      </c>
      <c r="C7" s="75" t="s">
        <v>2133</v>
      </c>
      <c r="D7" s="75">
        <v>1</v>
      </c>
      <c r="E7" s="75" t="s">
        <v>249</v>
      </c>
    </row>
    <row r="8" spans="1:5" ht="15" customHeight="1" x14ac:dyDescent="0.15">
      <c r="A8" s="76">
        <v>14</v>
      </c>
      <c r="B8" s="76" t="s">
        <v>243</v>
      </c>
      <c r="C8" s="75" t="s">
        <v>2133</v>
      </c>
      <c r="D8" s="75">
        <v>1</v>
      </c>
      <c r="E8" s="75" t="s">
        <v>251</v>
      </c>
    </row>
    <row r="9" spans="1:5" ht="15" customHeight="1" x14ac:dyDescent="0.15">
      <c r="A9" s="76">
        <v>20</v>
      </c>
      <c r="B9" s="76" t="s">
        <v>243</v>
      </c>
      <c r="C9" s="75" t="s">
        <v>2133</v>
      </c>
      <c r="D9" s="75">
        <v>2</v>
      </c>
      <c r="E9" s="75" t="s">
        <v>253</v>
      </c>
    </row>
    <row r="10" spans="1:5" ht="15" customHeight="1" x14ac:dyDescent="0.15">
      <c r="A10" s="76">
        <v>21</v>
      </c>
      <c r="B10" s="76" t="s">
        <v>243</v>
      </c>
      <c r="C10" s="75" t="s">
        <v>2133</v>
      </c>
      <c r="D10" s="75">
        <v>2</v>
      </c>
      <c r="E10" s="75" t="s">
        <v>256</v>
      </c>
    </row>
    <row r="11" spans="1:5" ht="15" customHeight="1" x14ac:dyDescent="0.15">
      <c r="A11" s="76">
        <v>22</v>
      </c>
      <c r="B11" s="76" t="s">
        <v>243</v>
      </c>
      <c r="C11" s="75" t="s">
        <v>2133</v>
      </c>
      <c r="D11" s="75">
        <v>2</v>
      </c>
      <c r="E11" s="75" t="s">
        <v>258</v>
      </c>
    </row>
    <row r="12" spans="1:5" ht="15" customHeight="1" x14ac:dyDescent="0.15">
      <c r="A12" s="76">
        <v>23</v>
      </c>
      <c r="B12" s="76" t="s">
        <v>243</v>
      </c>
      <c r="C12" s="75" t="s">
        <v>2133</v>
      </c>
      <c r="D12" s="75">
        <v>2</v>
      </c>
      <c r="E12" s="75" t="s">
        <v>260</v>
      </c>
    </row>
    <row r="13" spans="1:5" ht="15" customHeight="1" x14ac:dyDescent="0.15">
      <c r="A13" s="76">
        <v>24</v>
      </c>
      <c r="B13" s="76" t="s">
        <v>243</v>
      </c>
      <c r="C13" s="75" t="s">
        <v>2133</v>
      </c>
      <c r="D13" s="75">
        <v>2</v>
      </c>
      <c r="E13" s="75" t="s">
        <v>262</v>
      </c>
    </row>
    <row r="14" spans="1:5" ht="15" customHeight="1" x14ac:dyDescent="0.15">
      <c r="A14" s="80">
        <v>29</v>
      </c>
      <c r="B14" s="80" t="s">
        <v>243</v>
      </c>
      <c r="C14" s="79" t="s">
        <v>2133</v>
      </c>
      <c r="D14" s="79">
        <v>2</v>
      </c>
      <c r="E14" s="79" t="s">
        <v>264</v>
      </c>
    </row>
    <row r="15" spans="1:5" ht="15" customHeight="1" x14ac:dyDescent="0.15">
      <c r="A15" s="74">
        <v>30</v>
      </c>
      <c r="B15" s="74" t="s">
        <v>2178</v>
      </c>
      <c r="C15" s="73" t="s">
        <v>2179</v>
      </c>
      <c r="D15" s="73">
        <v>3</v>
      </c>
      <c r="E15" s="73" t="s">
        <v>266</v>
      </c>
    </row>
    <row r="16" spans="1:5" ht="15" customHeight="1" x14ac:dyDescent="0.15">
      <c r="A16" s="76">
        <v>31</v>
      </c>
      <c r="B16" s="76" t="s">
        <v>268</v>
      </c>
      <c r="C16" s="75" t="s">
        <v>1419</v>
      </c>
      <c r="D16" s="75">
        <v>3</v>
      </c>
      <c r="E16" s="75" t="s">
        <v>270</v>
      </c>
    </row>
    <row r="17" spans="1:5" ht="15" customHeight="1" x14ac:dyDescent="0.15">
      <c r="A17" s="76">
        <v>32</v>
      </c>
      <c r="B17" s="76" t="s">
        <v>268</v>
      </c>
      <c r="C17" s="75" t="s">
        <v>1419</v>
      </c>
      <c r="D17" s="75">
        <v>3</v>
      </c>
      <c r="E17" s="75" t="s">
        <v>272</v>
      </c>
    </row>
    <row r="18" spans="1:5" ht="15" customHeight="1" x14ac:dyDescent="0.15">
      <c r="A18" s="76">
        <v>40</v>
      </c>
      <c r="B18" s="76" t="s">
        <v>268</v>
      </c>
      <c r="C18" s="75" t="s">
        <v>1419</v>
      </c>
      <c r="D18" s="75">
        <v>4</v>
      </c>
      <c r="E18" s="75" t="s">
        <v>274</v>
      </c>
    </row>
    <row r="19" spans="1:5" ht="15" customHeight="1" x14ac:dyDescent="0.15">
      <c r="A19" s="76">
        <v>41</v>
      </c>
      <c r="B19" s="76" t="s">
        <v>268</v>
      </c>
      <c r="C19" s="75" t="s">
        <v>1419</v>
      </c>
      <c r="D19" s="75">
        <v>4</v>
      </c>
      <c r="E19" s="75" t="s">
        <v>277</v>
      </c>
    </row>
    <row r="20" spans="1:5" ht="15" customHeight="1" x14ac:dyDescent="0.15">
      <c r="A20" s="78">
        <v>42</v>
      </c>
      <c r="B20" s="78" t="s">
        <v>268</v>
      </c>
      <c r="C20" s="77" t="s">
        <v>1419</v>
      </c>
      <c r="D20" s="77">
        <v>4</v>
      </c>
      <c r="E20" s="77" t="s">
        <v>279</v>
      </c>
    </row>
    <row r="21" spans="1:5" ht="15" customHeight="1" x14ac:dyDescent="0.15">
      <c r="A21" s="74">
        <v>50</v>
      </c>
      <c r="B21" s="74" t="s">
        <v>2180</v>
      </c>
      <c r="C21" s="73" t="s">
        <v>2181</v>
      </c>
      <c r="D21" s="73">
        <v>5</v>
      </c>
      <c r="E21" s="73" t="s">
        <v>281</v>
      </c>
    </row>
    <row r="22" spans="1:5" ht="15" customHeight="1" x14ac:dyDescent="0.15">
      <c r="A22" s="76">
        <v>51</v>
      </c>
      <c r="B22" s="76" t="s">
        <v>283</v>
      </c>
      <c r="C22" s="75" t="s">
        <v>2134</v>
      </c>
      <c r="D22" s="75">
        <v>5</v>
      </c>
      <c r="E22" s="75" t="s">
        <v>285</v>
      </c>
    </row>
    <row r="23" spans="1:5" ht="15" customHeight="1" x14ac:dyDescent="0.15">
      <c r="A23" s="76">
        <v>52</v>
      </c>
      <c r="B23" s="76" t="s">
        <v>283</v>
      </c>
      <c r="C23" s="75" t="s">
        <v>2134</v>
      </c>
      <c r="D23" s="75">
        <v>5</v>
      </c>
      <c r="E23" s="75" t="s">
        <v>287</v>
      </c>
    </row>
    <row r="24" spans="1:5" ht="15" customHeight="1" x14ac:dyDescent="0.15">
      <c r="A24" s="76">
        <v>53</v>
      </c>
      <c r="B24" s="76" t="s">
        <v>283</v>
      </c>
      <c r="C24" s="75" t="s">
        <v>2134</v>
      </c>
      <c r="D24" s="75">
        <v>5</v>
      </c>
      <c r="E24" s="75" t="s">
        <v>289</v>
      </c>
    </row>
    <row r="25" spans="1:5" ht="15" customHeight="1" x14ac:dyDescent="0.15">
      <c r="A25" s="76">
        <v>54</v>
      </c>
      <c r="B25" s="76" t="s">
        <v>283</v>
      </c>
      <c r="C25" s="75" t="s">
        <v>2134</v>
      </c>
      <c r="D25" s="75">
        <v>5</v>
      </c>
      <c r="E25" s="75" t="s">
        <v>291</v>
      </c>
    </row>
    <row r="26" spans="1:5" ht="15" customHeight="1" x14ac:dyDescent="0.15">
      <c r="A26" s="76">
        <v>55</v>
      </c>
      <c r="B26" s="76" t="s">
        <v>283</v>
      </c>
      <c r="C26" s="75" t="s">
        <v>2134</v>
      </c>
      <c r="D26" s="75">
        <v>5</v>
      </c>
      <c r="E26" s="75" t="s">
        <v>293</v>
      </c>
    </row>
    <row r="27" spans="1:5" ht="15" customHeight="1" x14ac:dyDescent="0.15">
      <c r="A27" s="78">
        <v>59</v>
      </c>
      <c r="B27" s="78" t="s">
        <v>283</v>
      </c>
      <c r="C27" s="77" t="s">
        <v>2134</v>
      </c>
      <c r="D27" s="77">
        <v>5</v>
      </c>
      <c r="E27" s="77" t="s">
        <v>295</v>
      </c>
    </row>
    <row r="28" spans="1:5" ht="15" customHeight="1" x14ac:dyDescent="0.15">
      <c r="A28" s="74">
        <v>60</v>
      </c>
      <c r="B28" s="74" t="s">
        <v>2182</v>
      </c>
      <c r="C28" s="73" t="s">
        <v>1836</v>
      </c>
      <c r="D28" s="73">
        <v>6</v>
      </c>
      <c r="E28" s="73" t="s">
        <v>297</v>
      </c>
    </row>
    <row r="29" spans="1:5" ht="15" customHeight="1" x14ac:dyDescent="0.15">
      <c r="A29" s="76">
        <v>61</v>
      </c>
      <c r="B29" s="76" t="s">
        <v>299</v>
      </c>
      <c r="C29" s="75" t="s">
        <v>1836</v>
      </c>
      <c r="D29" s="75">
        <v>6</v>
      </c>
      <c r="E29" s="75" t="s">
        <v>1421</v>
      </c>
    </row>
    <row r="30" spans="1:5" ht="15" customHeight="1" x14ac:dyDescent="0.15">
      <c r="A30" s="76">
        <v>62</v>
      </c>
      <c r="B30" s="76" t="s">
        <v>299</v>
      </c>
      <c r="C30" s="75" t="s">
        <v>1836</v>
      </c>
      <c r="D30" s="75">
        <v>6</v>
      </c>
      <c r="E30" s="75" t="s">
        <v>303</v>
      </c>
    </row>
    <row r="31" spans="1:5" ht="15" customHeight="1" x14ac:dyDescent="0.15">
      <c r="A31" s="76">
        <v>63</v>
      </c>
      <c r="B31" s="76" t="s">
        <v>299</v>
      </c>
      <c r="C31" s="75" t="s">
        <v>1836</v>
      </c>
      <c r="D31" s="75">
        <v>6</v>
      </c>
      <c r="E31" s="75" t="s">
        <v>305</v>
      </c>
    </row>
    <row r="32" spans="1:5" ht="15" customHeight="1" x14ac:dyDescent="0.15">
      <c r="A32" s="76">
        <v>64</v>
      </c>
      <c r="B32" s="76" t="s">
        <v>299</v>
      </c>
      <c r="C32" s="75" t="s">
        <v>1836</v>
      </c>
      <c r="D32" s="75">
        <v>6</v>
      </c>
      <c r="E32" s="75" t="s">
        <v>307</v>
      </c>
    </row>
    <row r="33" spans="1:5" ht="15" customHeight="1" x14ac:dyDescent="0.15">
      <c r="A33" s="76">
        <v>65</v>
      </c>
      <c r="B33" s="76" t="s">
        <v>299</v>
      </c>
      <c r="C33" s="75" t="s">
        <v>1836</v>
      </c>
      <c r="D33" s="75">
        <v>6</v>
      </c>
      <c r="E33" s="75" t="s">
        <v>309</v>
      </c>
    </row>
    <row r="34" spans="1:5" ht="15" customHeight="1" x14ac:dyDescent="0.15">
      <c r="A34" s="76">
        <v>66</v>
      </c>
      <c r="B34" s="76" t="s">
        <v>299</v>
      </c>
      <c r="C34" s="75" t="s">
        <v>1836</v>
      </c>
      <c r="D34" s="75">
        <v>6</v>
      </c>
      <c r="E34" s="75" t="s">
        <v>311</v>
      </c>
    </row>
    <row r="35" spans="1:5" ht="15" customHeight="1" x14ac:dyDescent="0.15">
      <c r="A35" s="76">
        <v>70</v>
      </c>
      <c r="B35" s="76" t="s">
        <v>299</v>
      </c>
      <c r="C35" s="75" t="s">
        <v>1836</v>
      </c>
      <c r="D35" s="75">
        <v>7</v>
      </c>
      <c r="E35" s="75" t="s">
        <v>313</v>
      </c>
    </row>
    <row r="36" spans="1:5" ht="15" customHeight="1" x14ac:dyDescent="0.15">
      <c r="A36" s="76">
        <v>71</v>
      </c>
      <c r="B36" s="76" t="s">
        <v>299</v>
      </c>
      <c r="C36" s="75" t="s">
        <v>1836</v>
      </c>
      <c r="D36" s="75">
        <v>7</v>
      </c>
      <c r="E36" s="75" t="s">
        <v>316</v>
      </c>
    </row>
    <row r="37" spans="1:5" ht="15" customHeight="1" x14ac:dyDescent="0.15">
      <c r="A37" s="76">
        <v>72</v>
      </c>
      <c r="B37" s="76" t="s">
        <v>299</v>
      </c>
      <c r="C37" s="75" t="s">
        <v>1836</v>
      </c>
      <c r="D37" s="75">
        <v>7</v>
      </c>
      <c r="E37" s="75" t="s">
        <v>318</v>
      </c>
    </row>
    <row r="38" spans="1:5" ht="15" customHeight="1" x14ac:dyDescent="0.15">
      <c r="A38" s="76">
        <v>73</v>
      </c>
      <c r="B38" s="76" t="s">
        <v>299</v>
      </c>
      <c r="C38" s="75" t="s">
        <v>1836</v>
      </c>
      <c r="D38" s="75">
        <v>7</v>
      </c>
      <c r="E38" s="75" t="s">
        <v>320</v>
      </c>
    </row>
    <row r="39" spans="1:5" ht="15" customHeight="1" x14ac:dyDescent="0.15">
      <c r="A39" s="76">
        <v>74</v>
      </c>
      <c r="B39" s="76" t="s">
        <v>299</v>
      </c>
      <c r="C39" s="75" t="s">
        <v>1836</v>
      </c>
      <c r="D39" s="75">
        <v>7</v>
      </c>
      <c r="E39" s="75" t="s">
        <v>322</v>
      </c>
    </row>
    <row r="40" spans="1:5" ht="15" customHeight="1" x14ac:dyDescent="0.15">
      <c r="A40" s="76">
        <v>75</v>
      </c>
      <c r="B40" s="76" t="s">
        <v>299</v>
      </c>
      <c r="C40" s="75" t="s">
        <v>1836</v>
      </c>
      <c r="D40" s="75">
        <v>7</v>
      </c>
      <c r="E40" s="75" t="s">
        <v>324</v>
      </c>
    </row>
    <row r="41" spans="1:5" ht="15" customHeight="1" x14ac:dyDescent="0.15">
      <c r="A41" s="76">
        <v>76</v>
      </c>
      <c r="B41" s="76" t="s">
        <v>299</v>
      </c>
      <c r="C41" s="75" t="s">
        <v>1836</v>
      </c>
      <c r="D41" s="75">
        <v>7</v>
      </c>
      <c r="E41" s="75" t="s">
        <v>326</v>
      </c>
    </row>
    <row r="42" spans="1:5" ht="15" customHeight="1" x14ac:dyDescent="0.15">
      <c r="A42" s="76">
        <v>77</v>
      </c>
      <c r="B42" s="76" t="s">
        <v>299</v>
      </c>
      <c r="C42" s="75" t="s">
        <v>1836</v>
      </c>
      <c r="D42" s="75">
        <v>7</v>
      </c>
      <c r="E42" s="75" t="s">
        <v>328</v>
      </c>
    </row>
    <row r="43" spans="1:5" ht="15" customHeight="1" x14ac:dyDescent="0.15">
      <c r="A43" s="76">
        <v>78</v>
      </c>
      <c r="B43" s="76" t="s">
        <v>299</v>
      </c>
      <c r="C43" s="75" t="s">
        <v>1836</v>
      </c>
      <c r="D43" s="75">
        <v>7</v>
      </c>
      <c r="E43" s="75" t="s">
        <v>330</v>
      </c>
    </row>
    <row r="44" spans="1:5" ht="15" customHeight="1" x14ac:dyDescent="0.15">
      <c r="A44" s="76">
        <v>79</v>
      </c>
      <c r="B44" s="76" t="s">
        <v>299</v>
      </c>
      <c r="C44" s="75" t="s">
        <v>1836</v>
      </c>
      <c r="D44" s="75">
        <v>7</v>
      </c>
      <c r="E44" s="75" t="s">
        <v>332</v>
      </c>
    </row>
    <row r="45" spans="1:5" ht="15" customHeight="1" x14ac:dyDescent="0.15">
      <c r="A45" s="76">
        <v>80</v>
      </c>
      <c r="B45" s="76" t="s">
        <v>299</v>
      </c>
      <c r="C45" s="75" t="s">
        <v>1836</v>
      </c>
      <c r="D45" s="75">
        <v>8</v>
      </c>
      <c r="E45" s="75" t="s">
        <v>334</v>
      </c>
    </row>
    <row r="46" spans="1:5" ht="15" customHeight="1" x14ac:dyDescent="0.15">
      <c r="A46" s="76">
        <v>81</v>
      </c>
      <c r="B46" s="76" t="s">
        <v>299</v>
      </c>
      <c r="C46" s="75" t="s">
        <v>1836</v>
      </c>
      <c r="D46" s="75">
        <v>8</v>
      </c>
      <c r="E46" s="75" t="s">
        <v>337</v>
      </c>
    </row>
    <row r="47" spans="1:5" ht="15" customHeight="1" x14ac:dyDescent="0.15">
      <c r="A47" s="76">
        <v>82</v>
      </c>
      <c r="B47" s="76" t="s">
        <v>299</v>
      </c>
      <c r="C47" s="75" t="s">
        <v>1836</v>
      </c>
      <c r="D47" s="75">
        <v>8</v>
      </c>
      <c r="E47" s="75" t="s">
        <v>339</v>
      </c>
    </row>
    <row r="48" spans="1:5" ht="15" customHeight="1" x14ac:dyDescent="0.15">
      <c r="A48" s="76">
        <v>83</v>
      </c>
      <c r="B48" s="76" t="s">
        <v>299</v>
      </c>
      <c r="C48" s="75" t="s">
        <v>1836</v>
      </c>
      <c r="D48" s="75">
        <v>8</v>
      </c>
      <c r="E48" s="75" t="s">
        <v>341</v>
      </c>
    </row>
    <row r="49" spans="1:5" ht="15" customHeight="1" x14ac:dyDescent="0.15">
      <c r="A49" s="76">
        <v>84</v>
      </c>
      <c r="B49" s="76" t="s">
        <v>299</v>
      </c>
      <c r="C49" s="75" t="s">
        <v>1836</v>
      </c>
      <c r="D49" s="75">
        <v>8</v>
      </c>
      <c r="E49" s="75" t="s">
        <v>343</v>
      </c>
    </row>
    <row r="50" spans="1:5" ht="15" customHeight="1" x14ac:dyDescent="0.15">
      <c r="A50" s="78">
        <v>89</v>
      </c>
      <c r="B50" s="78" t="s">
        <v>299</v>
      </c>
      <c r="C50" s="77" t="s">
        <v>1836</v>
      </c>
      <c r="D50" s="77">
        <v>8</v>
      </c>
      <c r="E50" s="77" t="s">
        <v>345</v>
      </c>
    </row>
    <row r="51" spans="1:5" ht="15" customHeight="1" x14ac:dyDescent="0.15">
      <c r="A51" s="74">
        <v>90</v>
      </c>
      <c r="B51" s="74" t="s">
        <v>2183</v>
      </c>
      <c r="C51" s="73" t="s">
        <v>2184</v>
      </c>
      <c r="D51" s="73">
        <v>9</v>
      </c>
      <c r="E51" s="73" t="s">
        <v>347</v>
      </c>
    </row>
    <row r="52" spans="1:5" ht="15" customHeight="1" x14ac:dyDescent="0.15">
      <c r="A52" s="76">
        <v>91</v>
      </c>
      <c r="B52" s="76" t="s">
        <v>349</v>
      </c>
      <c r="C52" s="75" t="s">
        <v>1428</v>
      </c>
      <c r="D52" s="75">
        <v>9</v>
      </c>
      <c r="E52" s="75" t="s">
        <v>351</v>
      </c>
    </row>
    <row r="53" spans="1:5" ht="15" customHeight="1" x14ac:dyDescent="0.15">
      <c r="A53" s="76">
        <v>92</v>
      </c>
      <c r="B53" s="76" t="s">
        <v>349</v>
      </c>
      <c r="C53" s="75" t="s">
        <v>1428</v>
      </c>
      <c r="D53" s="75">
        <v>9</v>
      </c>
      <c r="E53" s="75" t="s">
        <v>353</v>
      </c>
    </row>
    <row r="54" spans="1:5" ht="15" customHeight="1" x14ac:dyDescent="0.15">
      <c r="A54" s="76">
        <v>93</v>
      </c>
      <c r="B54" s="76" t="s">
        <v>349</v>
      </c>
      <c r="C54" s="75" t="s">
        <v>1428</v>
      </c>
      <c r="D54" s="75">
        <v>9</v>
      </c>
      <c r="E54" s="75" t="s">
        <v>355</v>
      </c>
    </row>
    <row r="55" spans="1:5" ht="15" customHeight="1" x14ac:dyDescent="0.15">
      <c r="A55" s="76">
        <v>94</v>
      </c>
      <c r="B55" s="76" t="s">
        <v>349</v>
      </c>
      <c r="C55" s="75" t="s">
        <v>1428</v>
      </c>
      <c r="D55" s="75">
        <v>9</v>
      </c>
      <c r="E55" s="75" t="s">
        <v>1429</v>
      </c>
    </row>
    <row r="56" spans="1:5" ht="15" customHeight="1" x14ac:dyDescent="0.15">
      <c r="A56" s="76">
        <v>95</v>
      </c>
      <c r="B56" s="76" t="s">
        <v>349</v>
      </c>
      <c r="C56" s="75" t="s">
        <v>1428</v>
      </c>
      <c r="D56" s="75">
        <v>9</v>
      </c>
      <c r="E56" s="75" t="s">
        <v>359</v>
      </c>
    </row>
    <row r="57" spans="1:5" ht="15" customHeight="1" x14ac:dyDescent="0.15">
      <c r="A57" s="76">
        <v>96</v>
      </c>
      <c r="B57" s="76" t="s">
        <v>349</v>
      </c>
      <c r="C57" s="75" t="s">
        <v>1428</v>
      </c>
      <c r="D57" s="75">
        <v>9</v>
      </c>
      <c r="E57" s="75" t="s">
        <v>361</v>
      </c>
    </row>
    <row r="58" spans="1:5" ht="15" customHeight="1" x14ac:dyDescent="0.15">
      <c r="A58" s="76">
        <v>97</v>
      </c>
      <c r="B58" s="76" t="s">
        <v>349</v>
      </c>
      <c r="C58" s="75" t="s">
        <v>1428</v>
      </c>
      <c r="D58" s="75">
        <v>9</v>
      </c>
      <c r="E58" s="75" t="s">
        <v>363</v>
      </c>
    </row>
    <row r="59" spans="1:5" ht="15" customHeight="1" x14ac:dyDescent="0.15">
      <c r="A59" s="76">
        <v>98</v>
      </c>
      <c r="B59" s="76" t="s">
        <v>349</v>
      </c>
      <c r="C59" s="75" t="s">
        <v>1428</v>
      </c>
      <c r="D59" s="75">
        <v>9</v>
      </c>
      <c r="E59" s="75" t="s">
        <v>365</v>
      </c>
    </row>
    <row r="60" spans="1:5" ht="15" customHeight="1" x14ac:dyDescent="0.15">
      <c r="A60" s="76">
        <v>99</v>
      </c>
      <c r="B60" s="76" t="s">
        <v>349</v>
      </c>
      <c r="C60" s="75" t="s">
        <v>1428</v>
      </c>
      <c r="D60" s="75">
        <v>9</v>
      </c>
      <c r="E60" s="75" t="s">
        <v>367</v>
      </c>
    </row>
    <row r="61" spans="1:5" ht="15" customHeight="1" x14ac:dyDescent="0.15">
      <c r="A61" s="76">
        <v>100</v>
      </c>
      <c r="B61" s="76" t="s">
        <v>349</v>
      </c>
      <c r="C61" s="75" t="s">
        <v>1428</v>
      </c>
      <c r="D61" s="75">
        <v>10</v>
      </c>
      <c r="E61" s="75" t="s">
        <v>369</v>
      </c>
    </row>
    <row r="62" spans="1:5" ht="15" customHeight="1" x14ac:dyDescent="0.15">
      <c r="A62" s="76">
        <v>101</v>
      </c>
      <c r="B62" s="76" t="s">
        <v>349</v>
      </c>
      <c r="C62" s="75" t="s">
        <v>1428</v>
      </c>
      <c r="D62" s="75">
        <v>10</v>
      </c>
      <c r="E62" s="75" t="s">
        <v>372</v>
      </c>
    </row>
    <row r="63" spans="1:5" ht="15" customHeight="1" x14ac:dyDescent="0.15">
      <c r="A63" s="76">
        <v>102</v>
      </c>
      <c r="B63" s="76" t="s">
        <v>349</v>
      </c>
      <c r="C63" s="75" t="s">
        <v>1428</v>
      </c>
      <c r="D63" s="75">
        <v>10</v>
      </c>
      <c r="E63" s="75" t="s">
        <v>374</v>
      </c>
    </row>
    <row r="64" spans="1:5" ht="15" customHeight="1" x14ac:dyDescent="0.15">
      <c r="A64" s="76">
        <v>103</v>
      </c>
      <c r="B64" s="76" t="s">
        <v>349</v>
      </c>
      <c r="C64" s="75" t="s">
        <v>1428</v>
      </c>
      <c r="D64" s="75">
        <v>10</v>
      </c>
      <c r="E64" s="75" t="s">
        <v>376</v>
      </c>
    </row>
    <row r="65" spans="1:5" ht="15" customHeight="1" x14ac:dyDescent="0.15">
      <c r="A65" s="76">
        <v>104</v>
      </c>
      <c r="B65" s="76" t="s">
        <v>349</v>
      </c>
      <c r="C65" s="75" t="s">
        <v>1428</v>
      </c>
      <c r="D65" s="75">
        <v>10</v>
      </c>
      <c r="E65" s="75" t="s">
        <v>378</v>
      </c>
    </row>
    <row r="66" spans="1:5" ht="15" customHeight="1" x14ac:dyDescent="0.15">
      <c r="A66" s="76">
        <v>105</v>
      </c>
      <c r="B66" s="76" t="s">
        <v>349</v>
      </c>
      <c r="C66" s="75" t="s">
        <v>1428</v>
      </c>
      <c r="D66" s="75">
        <v>10</v>
      </c>
      <c r="E66" s="75" t="s">
        <v>380</v>
      </c>
    </row>
    <row r="67" spans="1:5" ht="15" customHeight="1" x14ac:dyDescent="0.15">
      <c r="A67" s="76">
        <v>106</v>
      </c>
      <c r="B67" s="76" t="s">
        <v>349</v>
      </c>
      <c r="C67" s="75" t="s">
        <v>1428</v>
      </c>
      <c r="D67" s="75">
        <v>10</v>
      </c>
      <c r="E67" s="75" t="s">
        <v>382</v>
      </c>
    </row>
    <row r="68" spans="1:5" ht="15" customHeight="1" x14ac:dyDescent="0.15">
      <c r="A68" s="76">
        <v>110</v>
      </c>
      <c r="B68" s="76" t="s">
        <v>349</v>
      </c>
      <c r="C68" s="75" t="s">
        <v>1428</v>
      </c>
      <c r="D68" s="75">
        <v>11</v>
      </c>
      <c r="E68" s="75" t="s">
        <v>384</v>
      </c>
    </row>
    <row r="69" spans="1:5" ht="15" customHeight="1" x14ac:dyDescent="0.15">
      <c r="A69" s="76">
        <v>111</v>
      </c>
      <c r="B69" s="76" t="s">
        <v>349</v>
      </c>
      <c r="C69" s="75" t="s">
        <v>1428</v>
      </c>
      <c r="D69" s="75">
        <v>11</v>
      </c>
      <c r="E69" s="75" t="s">
        <v>387</v>
      </c>
    </row>
    <row r="70" spans="1:5" ht="15" customHeight="1" x14ac:dyDescent="0.15">
      <c r="A70" s="76">
        <v>112</v>
      </c>
      <c r="B70" s="76" t="s">
        <v>349</v>
      </c>
      <c r="C70" s="75" t="s">
        <v>1428</v>
      </c>
      <c r="D70" s="75">
        <v>11</v>
      </c>
      <c r="E70" s="75" t="s">
        <v>389</v>
      </c>
    </row>
    <row r="71" spans="1:5" ht="15" customHeight="1" x14ac:dyDescent="0.15">
      <c r="A71" s="76">
        <v>113</v>
      </c>
      <c r="B71" s="76" t="s">
        <v>349</v>
      </c>
      <c r="C71" s="75" t="s">
        <v>1428</v>
      </c>
      <c r="D71" s="75">
        <v>11</v>
      </c>
      <c r="E71" s="75" t="s">
        <v>391</v>
      </c>
    </row>
    <row r="72" spans="1:5" ht="15" customHeight="1" x14ac:dyDescent="0.15">
      <c r="A72" s="76">
        <v>114</v>
      </c>
      <c r="B72" s="76" t="s">
        <v>349</v>
      </c>
      <c r="C72" s="75" t="s">
        <v>1428</v>
      </c>
      <c r="D72" s="75">
        <v>11</v>
      </c>
      <c r="E72" s="75" t="s">
        <v>393</v>
      </c>
    </row>
    <row r="73" spans="1:5" ht="15" customHeight="1" x14ac:dyDescent="0.15">
      <c r="A73" s="76">
        <v>115</v>
      </c>
      <c r="B73" s="76" t="s">
        <v>349</v>
      </c>
      <c r="C73" s="75" t="s">
        <v>1428</v>
      </c>
      <c r="D73" s="75">
        <v>11</v>
      </c>
      <c r="E73" s="75" t="s">
        <v>395</v>
      </c>
    </row>
    <row r="74" spans="1:5" ht="15" customHeight="1" x14ac:dyDescent="0.15">
      <c r="A74" s="76">
        <v>116</v>
      </c>
      <c r="B74" s="76" t="s">
        <v>349</v>
      </c>
      <c r="C74" s="75" t="s">
        <v>1428</v>
      </c>
      <c r="D74" s="75">
        <v>11</v>
      </c>
      <c r="E74" s="75" t="s">
        <v>397</v>
      </c>
    </row>
    <row r="75" spans="1:5" ht="15" customHeight="1" x14ac:dyDescent="0.15">
      <c r="A75" s="76">
        <v>117</v>
      </c>
      <c r="B75" s="76" t="s">
        <v>349</v>
      </c>
      <c r="C75" s="75" t="s">
        <v>1428</v>
      </c>
      <c r="D75" s="75">
        <v>11</v>
      </c>
      <c r="E75" s="75" t="s">
        <v>399</v>
      </c>
    </row>
    <row r="76" spans="1:5" ht="15" customHeight="1" x14ac:dyDescent="0.15">
      <c r="A76" s="76">
        <v>118</v>
      </c>
      <c r="B76" s="76" t="s">
        <v>349</v>
      </c>
      <c r="C76" s="75" t="s">
        <v>1428</v>
      </c>
      <c r="D76" s="75">
        <v>11</v>
      </c>
      <c r="E76" s="75" t="s">
        <v>401</v>
      </c>
    </row>
    <row r="77" spans="1:5" ht="15" customHeight="1" x14ac:dyDescent="0.15">
      <c r="A77" s="76">
        <v>119</v>
      </c>
      <c r="B77" s="76" t="s">
        <v>349</v>
      </c>
      <c r="C77" s="75" t="s">
        <v>1428</v>
      </c>
      <c r="D77" s="75">
        <v>11</v>
      </c>
      <c r="E77" s="75" t="s">
        <v>403</v>
      </c>
    </row>
    <row r="78" spans="1:5" ht="15" customHeight="1" x14ac:dyDescent="0.15">
      <c r="A78" s="76">
        <v>120</v>
      </c>
      <c r="B78" s="76" t="s">
        <v>349</v>
      </c>
      <c r="C78" s="75" t="s">
        <v>1428</v>
      </c>
      <c r="D78" s="75">
        <v>12</v>
      </c>
      <c r="E78" s="75" t="s">
        <v>405</v>
      </c>
    </row>
    <row r="79" spans="1:5" ht="15" customHeight="1" x14ac:dyDescent="0.15">
      <c r="A79" s="76">
        <v>121</v>
      </c>
      <c r="B79" s="76" t="s">
        <v>349</v>
      </c>
      <c r="C79" s="75" t="s">
        <v>1428</v>
      </c>
      <c r="D79" s="75">
        <v>12</v>
      </c>
      <c r="E79" s="75" t="s">
        <v>408</v>
      </c>
    </row>
    <row r="80" spans="1:5" ht="15" customHeight="1" x14ac:dyDescent="0.15">
      <c r="A80" s="76">
        <v>122</v>
      </c>
      <c r="B80" s="76" t="s">
        <v>349</v>
      </c>
      <c r="C80" s="75" t="s">
        <v>1428</v>
      </c>
      <c r="D80" s="75">
        <v>12</v>
      </c>
      <c r="E80" s="75" t="s">
        <v>410</v>
      </c>
    </row>
    <row r="81" spans="1:5" ht="15" customHeight="1" x14ac:dyDescent="0.15">
      <c r="A81" s="76">
        <v>123</v>
      </c>
      <c r="B81" s="76" t="s">
        <v>349</v>
      </c>
      <c r="C81" s="75" t="s">
        <v>1428</v>
      </c>
      <c r="D81" s="75">
        <v>12</v>
      </c>
      <c r="E81" s="75" t="s">
        <v>412</v>
      </c>
    </row>
    <row r="82" spans="1:5" ht="15" customHeight="1" x14ac:dyDescent="0.15">
      <c r="A82" s="76">
        <v>129</v>
      </c>
      <c r="B82" s="76" t="s">
        <v>349</v>
      </c>
      <c r="C82" s="75" t="s">
        <v>1428</v>
      </c>
      <c r="D82" s="75">
        <v>12</v>
      </c>
      <c r="E82" s="75" t="s">
        <v>414</v>
      </c>
    </row>
    <row r="83" spans="1:5" ht="15" customHeight="1" x14ac:dyDescent="0.15">
      <c r="A83" s="76">
        <v>130</v>
      </c>
      <c r="B83" s="76" t="s">
        <v>349</v>
      </c>
      <c r="C83" s="75" t="s">
        <v>1428</v>
      </c>
      <c r="D83" s="75">
        <v>13</v>
      </c>
      <c r="E83" s="75" t="s">
        <v>416</v>
      </c>
    </row>
    <row r="84" spans="1:5" ht="15" customHeight="1" x14ac:dyDescent="0.15">
      <c r="A84" s="76">
        <v>131</v>
      </c>
      <c r="B84" s="76" t="s">
        <v>349</v>
      </c>
      <c r="C84" s="75" t="s">
        <v>1428</v>
      </c>
      <c r="D84" s="75">
        <v>13</v>
      </c>
      <c r="E84" s="75" t="s">
        <v>419</v>
      </c>
    </row>
    <row r="85" spans="1:5" ht="15" customHeight="1" x14ac:dyDescent="0.15">
      <c r="A85" s="76">
        <v>132</v>
      </c>
      <c r="B85" s="76" t="s">
        <v>349</v>
      </c>
      <c r="C85" s="75" t="s">
        <v>1428</v>
      </c>
      <c r="D85" s="75">
        <v>13</v>
      </c>
      <c r="E85" s="75" t="s">
        <v>421</v>
      </c>
    </row>
    <row r="86" spans="1:5" ht="15" customHeight="1" x14ac:dyDescent="0.15">
      <c r="A86" s="76">
        <v>133</v>
      </c>
      <c r="B86" s="76" t="s">
        <v>349</v>
      </c>
      <c r="C86" s="75" t="s">
        <v>1428</v>
      </c>
      <c r="D86" s="75">
        <v>13</v>
      </c>
      <c r="E86" s="75" t="s">
        <v>423</v>
      </c>
    </row>
    <row r="87" spans="1:5" ht="15" customHeight="1" x14ac:dyDescent="0.15">
      <c r="A87" s="76">
        <v>139</v>
      </c>
      <c r="B87" s="76" t="s">
        <v>349</v>
      </c>
      <c r="C87" s="75" t="s">
        <v>1428</v>
      </c>
      <c r="D87" s="75">
        <v>13</v>
      </c>
      <c r="E87" s="75" t="s">
        <v>425</v>
      </c>
    </row>
    <row r="88" spans="1:5" ht="15" customHeight="1" x14ac:dyDescent="0.15">
      <c r="A88" s="76">
        <v>140</v>
      </c>
      <c r="B88" s="76" t="s">
        <v>349</v>
      </c>
      <c r="C88" s="75" t="s">
        <v>1428</v>
      </c>
      <c r="D88" s="75">
        <v>14</v>
      </c>
      <c r="E88" s="75" t="s">
        <v>427</v>
      </c>
    </row>
    <row r="89" spans="1:5" ht="15" customHeight="1" x14ac:dyDescent="0.15">
      <c r="A89" s="76">
        <v>141</v>
      </c>
      <c r="B89" s="76" t="s">
        <v>349</v>
      </c>
      <c r="C89" s="75" t="s">
        <v>1428</v>
      </c>
      <c r="D89" s="75">
        <v>14</v>
      </c>
      <c r="E89" s="75" t="s">
        <v>430</v>
      </c>
    </row>
    <row r="90" spans="1:5" ht="15" customHeight="1" x14ac:dyDescent="0.15">
      <c r="A90" s="76">
        <v>142</v>
      </c>
      <c r="B90" s="76" t="s">
        <v>349</v>
      </c>
      <c r="C90" s="75" t="s">
        <v>1428</v>
      </c>
      <c r="D90" s="75">
        <v>14</v>
      </c>
      <c r="E90" s="75" t="s">
        <v>432</v>
      </c>
    </row>
    <row r="91" spans="1:5" ht="15" customHeight="1" x14ac:dyDescent="0.15">
      <c r="A91" s="76">
        <v>143</v>
      </c>
      <c r="B91" s="76" t="s">
        <v>349</v>
      </c>
      <c r="C91" s="75" t="s">
        <v>1428</v>
      </c>
      <c r="D91" s="75">
        <v>14</v>
      </c>
      <c r="E91" s="75" t="s">
        <v>434</v>
      </c>
    </row>
    <row r="92" spans="1:5" ht="15" customHeight="1" x14ac:dyDescent="0.15">
      <c r="A92" s="76">
        <v>144</v>
      </c>
      <c r="B92" s="76" t="s">
        <v>349</v>
      </c>
      <c r="C92" s="75" t="s">
        <v>1428</v>
      </c>
      <c r="D92" s="75">
        <v>14</v>
      </c>
      <c r="E92" s="75" t="s">
        <v>436</v>
      </c>
    </row>
    <row r="93" spans="1:5" ht="15" customHeight="1" x14ac:dyDescent="0.15">
      <c r="A93" s="76">
        <v>145</v>
      </c>
      <c r="B93" s="76" t="s">
        <v>349</v>
      </c>
      <c r="C93" s="75" t="s">
        <v>1428</v>
      </c>
      <c r="D93" s="75">
        <v>14</v>
      </c>
      <c r="E93" s="75" t="s">
        <v>438</v>
      </c>
    </row>
    <row r="94" spans="1:5" ht="15" customHeight="1" x14ac:dyDescent="0.15">
      <c r="A94" s="76">
        <v>149</v>
      </c>
      <c r="B94" s="76" t="s">
        <v>349</v>
      </c>
      <c r="C94" s="75" t="s">
        <v>1428</v>
      </c>
      <c r="D94" s="75">
        <v>14</v>
      </c>
      <c r="E94" s="75" t="s">
        <v>440</v>
      </c>
    </row>
    <row r="95" spans="1:5" ht="15" customHeight="1" x14ac:dyDescent="0.15">
      <c r="A95" s="76">
        <v>150</v>
      </c>
      <c r="B95" s="76" t="s">
        <v>349</v>
      </c>
      <c r="C95" s="75" t="s">
        <v>1428</v>
      </c>
      <c r="D95" s="75">
        <v>15</v>
      </c>
      <c r="E95" s="75" t="s">
        <v>442</v>
      </c>
    </row>
    <row r="96" spans="1:5" ht="15" customHeight="1" x14ac:dyDescent="0.15">
      <c r="A96" s="76">
        <v>151</v>
      </c>
      <c r="B96" s="76" t="s">
        <v>349</v>
      </c>
      <c r="C96" s="75" t="s">
        <v>1428</v>
      </c>
      <c r="D96" s="75">
        <v>15</v>
      </c>
      <c r="E96" s="75" t="s">
        <v>445</v>
      </c>
    </row>
    <row r="97" spans="1:5" ht="15" customHeight="1" x14ac:dyDescent="0.15">
      <c r="A97" s="76">
        <v>152</v>
      </c>
      <c r="B97" s="76" t="s">
        <v>349</v>
      </c>
      <c r="C97" s="75" t="s">
        <v>1428</v>
      </c>
      <c r="D97" s="75">
        <v>15</v>
      </c>
      <c r="E97" s="75" t="s">
        <v>447</v>
      </c>
    </row>
    <row r="98" spans="1:5" ht="15" customHeight="1" x14ac:dyDescent="0.15">
      <c r="A98" s="76">
        <v>153</v>
      </c>
      <c r="B98" s="76" t="s">
        <v>349</v>
      </c>
      <c r="C98" s="75" t="s">
        <v>1428</v>
      </c>
      <c r="D98" s="75">
        <v>15</v>
      </c>
      <c r="E98" s="75" t="s">
        <v>449</v>
      </c>
    </row>
    <row r="99" spans="1:5" ht="15" customHeight="1" x14ac:dyDescent="0.15">
      <c r="A99" s="76">
        <v>159</v>
      </c>
      <c r="B99" s="76" t="s">
        <v>349</v>
      </c>
      <c r="C99" s="75" t="s">
        <v>1428</v>
      </c>
      <c r="D99" s="75">
        <v>15</v>
      </c>
      <c r="E99" s="75" t="s">
        <v>451</v>
      </c>
    </row>
    <row r="100" spans="1:5" ht="15" customHeight="1" x14ac:dyDescent="0.15">
      <c r="A100" s="76">
        <v>160</v>
      </c>
      <c r="B100" s="76" t="s">
        <v>349</v>
      </c>
      <c r="C100" s="75" t="s">
        <v>1428</v>
      </c>
      <c r="D100" s="75">
        <v>16</v>
      </c>
      <c r="E100" s="75" t="s">
        <v>453</v>
      </c>
    </row>
    <row r="101" spans="1:5" ht="15" customHeight="1" x14ac:dyDescent="0.15">
      <c r="A101" s="76">
        <v>161</v>
      </c>
      <c r="B101" s="76" t="s">
        <v>349</v>
      </c>
      <c r="C101" s="75" t="s">
        <v>1428</v>
      </c>
      <c r="D101" s="75">
        <v>16</v>
      </c>
      <c r="E101" s="75" t="s">
        <v>456</v>
      </c>
    </row>
    <row r="102" spans="1:5" ht="15" customHeight="1" x14ac:dyDescent="0.15">
      <c r="A102" s="76">
        <v>162</v>
      </c>
      <c r="B102" s="76" t="s">
        <v>349</v>
      </c>
      <c r="C102" s="75" t="s">
        <v>1428</v>
      </c>
      <c r="D102" s="75">
        <v>16</v>
      </c>
      <c r="E102" s="75" t="s">
        <v>458</v>
      </c>
    </row>
    <row r="103" spans="1:5" ht="15" customHeight="1" x14ac:dyDescent="0.15">
      <c r="A103" s="76">
        <v>163</v>
      </c>
      <c r="B103" s="76" t="s">
        <v>349</v>
      </c>
      <c r="C103" s="75" t="s">
        <v>1428</v>
      </c>
      <c r="D103" s="75">
        <v>16</v>
      </c>
      <c r="E103" s="75" t="s">
        <v>460</v>
      </c>
    </row>
    <row r="104" spans="1:5" ht="15" customHeight="1" x14ac:dyDescent="0.15">
      <c r="A104" s="76">
        <v>164</v>
      </c>
      <c r="B104" s="76" t="s">
        <v>349</v>
      </c>
      <c r="C104" s="75" t="s">
        <v>1428</v>
      </c>
      <c r="D104" s="75">
        <v>16</v>
      </c>
      <c r="E104" s="75" t="s">
        <v>462</v>
      </c>
    </row>
    <row r="105" spans="1:5" ht="15" customHeight="1" x14ac:dyDescent="0.15">
      <c r="A105" s="76">
        <v>165</v>
      </c>
      <c r="B105" s="76" t="s">
        <v>349</v>
      </c>
      <c r="C105" s="75" t="s">
        <v>1428</v>
      </c>
      <c r="D105" s="75">
        <v>16</v>
      </c>
      <c r="E105" s="75" t="s">
        <v>464</v>
      </c>
    </row>
    <row r="106" spans="1:5" ht="15" customHeight="1" x14ac:dyDescent="0.15">
      <c r="A106" s="76">
        <v>166</v>
      </c>
      <c r="B106" s="76" t="s">
        <v>349</v>
      </c>
      <c r="C106" s="75" t="s">
        <v>1428</v>
      </c>
      <c r="D106" s="75">
        <v>16</v>
      </c>
      <c r="E106" s="75" t="s">
        <v>466</v>
      </c>
    </row>
    <row r="107" spans="1:5" ht="15" customHeight="1" x14ac:dyDescent="0.15">
      <c r="A107" s="76">
        <v>169</v>
      </c>
      <c r="B107" s="76" t="s">
        <v>349</v>
      </c>
      <c r="C107" s="75" t="s">
        <v>1428</v>
      </c>
      <c r="D107" s="75">
        <v>16</v>
      </c>
      <c r="E107" s="75" t="s">
        <v>468</v>
      </c>
    </row>
    <row r="108" spans="1:5" ht="15" customHeight="1" x14ac:dyDescent="0.15">
      <c r="A108" s="76">
        <v>170</v>
      </c>
      <c r="B108" s="76" t="s">
        <v>349</v>
      </c>
      <c r="C108" s="75" t="s">
        <v>1428</v>
      </c>
      <c r="D108" s="75">
        <v>17</v>
      </c>
      <c r="E108" s="75" t="s">
        <v>470</v>
      </c>
    </row>
    <row r="109" spans="1:5" ht="15" customHeight="1" x14ac:dyDescent="0.15">
      <c r="A109" s="76">
        <v>171</v>
      </c>
      <c r="B109" s="76" t="s">
        <v>349</v>
      </c>
      <c r="C109" s="75" t="s">
        <v>1428</v>
      </c>
      <c r="D109" s="75">
        <v>17</v>
      </c>
      <c r="E109" s="75" t="s">
        <v>473</v>
      </c>
    </row>
    <row r="110" spans="1:5" ht="15" customHeight="1" x14ac:dyDescent="0.15">
      <c r="A110" s="76">
        <v>172</v>
      </c>
      <c r="B110" s="76" t="s">
        <v>349</v>
      </c>
      <c r="C110" s="75" t="s">
        <v>1428</v>
      </c>
      <c r="D110" s="75">
        <v>17</v>
      </c>
      <c r="E110" s="75" t="s">
        <v>475</v>
      </c>
    </row>
    <row r="111" spans="1:5" ht="15" customHeight="1" x14ac:dyDescent="0.15">
      <c r="A111" s="76">
        <v>173</v>
      </c>
      <c r="B111" s="76" t="s">
        <v>349</v>
      </c>
      <c r="C111" s="75" t="s">
        <v>1428</v>
      </c>
      <c r="D111" s="75">
        <v>17</v>
      </c>
      <c r="E111" s="75" t="s">
        <v>477</v>
      </c>
    </row>
    <row r="112" spans="1:5" ht="15" customHeight="1" x14ac:dyDescent="0.15">
      <c r="A112" s="76">
        <v>174</v>
      </c>
      <c r="B112" s="76" t="s">
        <v>349</v>
      </c>
      <c r="C112" s="75" t="s">
        <v>1428</v>
      </c>
      <c r="D112" s="75">
        <v>17</v>
      </c>
      <c r="E112" s="75" t="s">
        <v>479</v>
      </c>
    </row>
    <row r="113" spans="1:5" ht="15" customHeight="1" x14ac:dyDescent="0.15">
      <c r="A113" s="76">
        <v>179</v>
      </c>
      <c r="B113" s="76" t="s">
        <v>349</v>
      </c>
      <c r="C113" s="75" t="s">
        <v>1428</v>
      </c>
      <c r="D113" s="75">
        <v>17</v>
      </c>
      <c r="E113" s="75" t="s">
        <v>481</v>
      </c>
    </row>
    <row r="114" spans="1:5" ht="15" customHeight="1" x14ac:dyDescent="0.15">
      <c r="A114" s="76">
        <v>180</v>
      </c>
      <c r="B114" s="76" t="s">
        <v>349</v>
      </c>
      <c r="C114" s="75" t="s">
        <v>1428</v>
      </c>
      <c r="D114" s="75">
        <v>18</v>
      </c>
      <c r="E114" s="75" t="s">
        <v>483</v>
      </c>
    </row>
    <row r="115" spans="1:5" ht="15" customHeight="1" x14ac:dyDescent="0.15">
      <c r="A115" s="76">
        <v>181</v>
      </c>
      <c r="B115" s="76" t="s">
        <v>349</v>
      </c>
      <c r="C115" s="75" t="s">
        <v>1428</v>
      </c>
      <c r="D115" s="75">
        <v>18</v>
      </c>
      <c r="E115" s="75" t="s">
        <v>486</v>
      </c>
    </row>
    <row r="116" spans="1:5" ht="15" customHeight="1" x14ac:dyDescent="0.15">
      <c r="A116" s="76">
        <v>182</v>
      </c>
      <c r="B116" s="76" t="s">
        <v>349</v>
      </c>
      <c r="C116" s="75" t="s">
        <v>1428</v>
      </c>
      <c r="D116" s="75">
        <v>18</v>
      </c>
      <c r="E116" s="75" t="s">
        <v>488</v>
      </c>
    </row>
    <row r="117" spans="1:5" ht="15" customHeight="1" x14ac:dyDescent="0.15">
      <c r="A117" s="76">
        <v>183</v>
      </c>
      <c r="B117" s="76" t="s">
        <v>349</v>
      </c>
      <c r="C117" s="75" t="s">
        <v>1428</v>
      </c>
      <c r="D117" s="75">
        <v>18</v>
      </c>
      <c r="E117" s="75" t="s">
        <v>490</v>
      </c>
    </row>
    <row r="118" spans="1:5" ht="15" customHeight="1" x14ac:dyDescent="0.15">
      <c r="A118" s="76">
        <v>184</v>
      </c>
      <c r="B118" s="76" t="s">
        <v>349</v>
      </c>
      <c r="C118" s="75" t="s">
        <v>1428</v>
      </c>
      <c r="D118" s="75">
        <v>18</v>
      </c>
      <c r="E118" s="75" t="s">
        <v>492</v>
      </c>
    </row>
    <row r="119" spans="1:5" ht="15" customHeight="1" x14ac:dyDescent="0.15">
      <c r="A119" s="76">
        <v>185</v>
      </c>
      <c r="B119" s="76" t="s">
        <v>349</v>
      </c>
      <c r="C119" s="75" t="s">
        <v>1428</v>
      </c>
      <c r="D119" s="75">
        <v>18</v>
      </c>
      <c r="E119" s="75" t="s">
        <v>494</v>
      </c>
    </row>
    <row r="120" spans="1:5" ht="15" customHeight="1" x14ac:dyDescent="0.15">
      <c r="A120" s="76">
        <v>189</v>
      </c>
      <c r="B120" s="76" t="s">
        <v>349</v>
      </c>
      <c r="C120" s="75" t="s">
        <v>1428</v>
      </c>
      <c r="D120" s="75">
        <v>18</v>
      </c>
      <c r="E120" s="75" t="s">
        <v>496</v>
      </c>
    </row>
    <row r="121" spans="1:5" ht="15" customHeight="1" x14ac:dyDescent="0.15">
      <c r="A121" s="76">
        <v>190</v>
      </c>
      <c r="B121" s="76" t="s">
        <v>349</v>
      </c>
      <c r="C121" s="75" t="s">
        <v>1428</v>
      </c>
      <c r="D121" s="75">
        <v>19</v>
      </c>
      <c r="E121" s="75" t="s">
        <v>498</v>
      </c>
    </row>
    <row r="122" spans="1:5" ht="15" customHeight="1" x14ac:dyDescent="0.15">
      <c r="A122" s="76">
        <v>191</v>
      </c>
      <c r="B122" s="76" t="s">
        <v>349</v>
      </c>
      <c r="C122" s="75" t="s">
        <v>1428</v>
      </c>
      <c r="D122" s="75">
        <v>19</v>
      </c>
      <c r="E122" s="75" t="s">
        <v>501</v>
      </c>
    </row>
    <row r="123" spans="1:5" ht="15" customHeight="1" x14ac:dyDescent="0.15">
      <c r="A123" s="76">
        <v>192</v>
      </c>
      <c r="B123" s="76" t="s">
        <v>349</v>
      </c>
      <c r="C123" s="75" t="s">
        <v>1428</v>
      </c>
      <c r="D123" s="75">
        <v>19</v>
      </c>
      <c r="E123" s="75" t="s">
        <v>503</v>
      </c>
    </row>
    <row r="124" spans="1:5" ht="15" customHeight="1" x14ac:dyDescent="0.15">
      <c r="A124" s="76">
        <v>193</v>
      </c>
      <c r="B124" s="76" t="s">
        <v>349</v>
      </c>
      <c r="C124" s="75" t="s">
        <v>1428</v>
      </c>
      <c r="D124" s="75">
        <v>19</v>
      </c>
      <c r="E124" s="75" t="s">
        <v>505</v>
      </c>
    </row>
    <row r="125" spans="1:5" ht="15" customHeight="1" x14ac:dyDescent="0.15">
      <c r="A125" s="76">
        <v>199</v>
      </c>
      <c r="B125" s="76" t="s">
        <v>349</v>
      </c>
      <c r="C125" s="75" t="s">
        <v>1428</v>
      </c>
      <c r="D125" s="75">
        <v>19</v>
      </c>
      <c r="E125" s="75" t="s">
        <v>507</v>
      </c>
    </row>
    <row r="126" spans="1:5" ht="15" customHeight="1" x14ac:dyDescent="0.15">
      <c r="A126" s="76">
        <v>200</v>
      </c>
      <c r="B126" s="76" t="s">
        <v>349</v>
      </c>
      <c r="C126" s="75" t="s">
        <v>1428</v>
      </c>
      <c r="D126" s="75">
        <v>20</v>
      </c>
      <c r="E126" s="75" t="s">
        <v>509</v>
      </c>
    </row>
    <row r="127" spans="1:5" ht="15" customHeight="1" x14ac:dyDescent="0.15">
      <c r="A127" s="76">
        <v>201</v>
      </c>
      <c r="B127" s="76" t="s">
        <v>349</v>
      </c>
      <c r="C127" s="75" t="s">
        <v>1428</v>
      </c>
      <c r="D127" s="75">
        <v>20</v>
      </c>
      <c r="E127" s="75" t="s">
        <v>512</v>
      </c>
    </row>
    <row r="128" spans="1:5" ht="15" customHeight="1" x14ac:dyDescent="0.15">
      <c r="A128" s="76">
        <v>202</v>
      </c>
      <c r="B128" s="76" t="s">
        <v>349</v>
      </c>
      <c r="C128" s="75" t="s">
        <v>1428</v>
      </c>
      <c r="D128" s="75">
        <v>20</v>
      </c>
      <c r="E128" s="75" t="s">
        <v>514</v>
      </c>
    </row>
    <row r="129" spans="1:5" ht="15" customHeight="1" x14ac:dyDescent="0.15">
      <c r="A129" s="76">
        <v>203</v>
      </c>
      <c r="B129" s="76" t="s">
        <v>349</v>
      </c>
      <c r="C129" s="75" t="s">
        <v>1428</v>
      </c>
      <c r="D129" s="75">
        <v>20</v>
      </c>
      <c r="E129" s="75" t="s">
        <v>516</v>
      </c>
    </row>
    <row r="130" spans="1:5" ht="15" customHeight="1" x14ac:dyDescent="0.15">
      <c r="A130" s="76">
        <v>204</v>
      </c>
      <c r="B130" s="76" t="s">
        <v>349</v>
      </c>
      <c r="C130" s="75" t="s">
        <v>1428</v>
      </c>
      <c r="D130" s="75">
        <v>20</v>
      </c>
      <c r="E130" s="75" t="s">
        <v>518</v>
      </c>
    </row>
    <row r="131" spans="1:5" ht="15" customHeight="1" x14ac:dyDescent="0.15">
      <c r="A131" s="76">
        <v>205</v>
      </c>
      <c r="B131" s="76" t="s">
        <v>349</v>
      </c>
      <c r="C131" s="75" t="s">
        <v>1428</v>
      </c>
      <c r="D131" s="75">
        <v>20</v>
      </c>
      <c r="E131" s="75" t="s">
        <v>520</v>
      </c>
    </row>
    <row r="132" spans="1:5" ht="15" customHeight="1" x14ac:dyDescent="0.15">
      <c r="A132" s="76">
        <v>206</v>
      </c>
      <c r="B132" s="76" t="s">
        <v>349</v>
      </c>
      <c r="C132" s="75" t="s">
        <v>1428</v>
      </c>
      <c r="D132" s="75">
        <v>20</v>
      </c>
      <c r="E132" s="75" t="s">
        <v>522</v>
      </c>
    </row>
    <row r="133" spans="1:5" ht="15" customHeight="1" x14ac:dyDescent="0.15">
      <c r="A133" s="76">
        <v>207</v>
      </c>
      <c r="B133" s="76" t="s">
        <v>349</v>
      </c>
      <c r="C133" s="75" t="s">
        <v>1428</v>
      </c>
      <c r="D133" s="75">
        <v>20</v>
      </c>
      <c r="E133" s="75" t="s">
        <v>524</v>
      </c>
    </row>
    <row r="134" spans="1:5" ht="15" customHeight="1" x14ac:dyDescent="0.15">
      <c r="A134" s="76">
        <v>208</v>
      </c>
      <c r="B134" s="76" t="s">
        <v>349</v>
      </c>
      <c r="C134" s="75" t="s">
        <v>1428</v>
      </c>
      <c r="D134" s="75">
        <v>20</v>
      </c>
      <c r="E134" s="75" t="s">
        <v>526</v>
      </c>
    </row>
    <row r="135" spans="1:5" ht="15" customHeight="1" x14ac:dyDescent="0.15">
      <c r="A135" s="76">
        <v>209</v>
      </c>
      <c r="B135" s="76" t="s">
        <v>349</v>
      </c>
      <c r="C135" s="75" t="s">
        <v>1428</v>
      </c>
      <c r="D135" s="75">
        <v>20</v>
      </c>
      <c r="E135" s="75" t="s">
        <v>528</v>
      </c>
    </row>
    <row r="136" spans="1:5" ht="15" customHeight="1" x14ac:dyDescent="0.15">
      <c r="A136" s="76">
        <v>210</v>
      </c>
      <c r="B136" s="76" t="s">
        <v>349</v>
      </c>
      <c r="C136" s="75" t="s">
        <v>1428</v>
      </c>
      <c r="D136" s="75">
        <v>21</v>
      </c>
      <c r="E136" s="75" t="s">
        <v>530</v>
      </c>
    </row>
    <row r="137" spans="1:5" ht="15" customHeight="1" x14ac:dyDescent="0.15">
      <c r="A137" s="76">
        <v>211</v>
      </c>
      <c r="B137" s="76" t="s">
        <v>349</v>
      </c>
      <c r="C137" s="75" t="s">
        <v>1428</v>
      </c>
      <c r="D137" s="75">
        <v>21</v>
      </c>
      <c r="E137" s="75" t="s">
        <v>533</v>
      </c>
    </row>
    <row r="138" spans="1:5" ht="15" customHeight="1" x14ac:dyDescent="0.15">
      <c r="A138" s="76">
        <v>212</v>
      </c>
      <c r="B138" s="76" t="s">
        <v>349</v>
      </c>
      <c r="C138" s="75" t="s">
        <v>1428</v>
      </c>
      <c r="D138" s="75">
        <v>21</v>
      </c>
      <c r="E138" s="75" t="s">
        <v>535</v>
      </c>
    </row>
    <row r="139" spans="1:5" ht="15" customHeight="1" x14ac:dyDescent="0.15">
      <c r="A139" s="76">
        <v>213</v>
      </c>
      <c r="B139" s="76" t="s">
        <v>349</v>
      </c>
      <c r="C139" s="75" t="s">
        <v>1428</v>
      </c>
      <c r="D139" s="75">
        <v>21</v>
      </c>
      <c r="E139" s="75" t="s">
        <v>537</v>
      </c>
    </row>
    <row r="140" spans="1:5" ht="15" customHeight="1" x14ac:dyDescent="0.15">
      <c r="A140" s="76">
        <v>214</v>
      </c>
      <c r="B140" s="76" t="s">
        <v>349</v>
      </c>
      <c r="C140" s="75" t="s">
        <v>1428</v>
      </c>
      <c r="D140" s="75">
        <v>21</v>
      </c>
      <c r="E140" s="75" t="s">
        <v>539</v>
      </c>
    </row>
    <row r="141" spans="1:5" ht="15" customHeight="1" x14ac:dyDescent="0.15">
      <c r="A141" s="76">
        <v>215</v>
      </c>
      <c r="B141" s="76" t="s">
        <v>349</v>
      </c>
      <c r="C141" s="75" t="s">
        <v>1428</v>
      </c>
      <c r="D141" s="75">
        <v>21</v>
      </c>
      <c r="E141" s="75" t="s">
        <v>541</v>
      </c>
    </row>
    <row r="142" spans="1:5" ht="15" customHeight="1" x14ac:dyDescent="0.15">
      <c r="A142" s="76">
        <v>216</v>
      </c>
      <c r="B142" s="76" t="s">
        <v>349</v>
      </c>
      <c r="C142" s="75" t="s">
        <v>1428</v>
      </c>
      <c r="D142" s="75">
        <v>21</v>
      </c>
      <c r="E142" s="75" t="s">
        <v>543</v>
      </c>
    </row>
    <row r="143" spans="1:5" ht="15" customHeight="1" x14ac:dyDescent="0.15">
      <c r="A143" s="76">
        <v>217</v>
      </c>
      <c r="B143" s="76" t="s">
        <v>349</v>
      </c>
      <c r="C143" s="75" t="s">
        <v>1428</v>
      </c>
      <c r="D143" s="75">
        <v>21</v>
      </c>
      <c r="E143" s="75" t="s">
        <v>545</v>
      </c>
    </row>
    <row r="144" spans="1:5" ht="15" customHeight="1" x14ac:dyDescent="0.15">
      <c r="A144" s="76">
        <v>218</v>
      </c>
      <c r="B144" s="76" t="s">
        <v>349</v>
      </c>
      <c r="C144" s="75" t="s">
        <v>1428</v>
      </c>
      <c r="D144" s="75">
        <v>21</v>
      </c>
      <c r="E144" s="75" t="s">
        <v>547</v>
      </c>
    </row>
    <row r="145" spans="1:5" ht="15" customHeight="1" x14ac:dyDescent="0.15">
      <c r="A145" s="76">
        <v>219</v>
      </c>
      <c r="B145" s="76" t="s">
        <v>349</v>
      </c>
      <c r="C145" s="75" t="s">
        <v>1428</v>
      </c>
      <c r="D145" s="75">
        <v>21</v>
      </c>
      <c r="E145" s="75" t="s">
        <v>549</v>
      </c>
    </row>
    <row r="146" spans="1:5" ht="15" customHeight="1" x14ac:dyDescent="0.15">
      <c r="A146" s="76">
        <v>220</v>
      </c>
      <c r="B146" s="76" t="s">
        <v>349</v>
      </c>
      <c r="C146" s="75" t="s">
        <v>1428</v>
      </c>
      <c r="D146" s="75">
        <v>22</v>
      </c>
      <c r="E146" s="75" t="s">
        <v>551</v>
      </c>
    </row>
    <row r="147" spans="1:5" ht="15" customHeight="1" x14ac:dyDescent="0.15">
      <c r="A147" s="76">
        <v>221</v>
      </c>
      <c r="B147" s="76" t="s">
        <v>349</v>
      </c>
      <c r="C147" s="75" t="s">
        <v>1428</v>
      </c>
      <c r="D147" s="75">
        <v>22</v>
      </c>
      <c r="E147" s="75" t="s">
        <v>554</v>
      </c>
    </row>
    <row r="148" spans="1:5" ht="15" customHeight="1" x14ac:dyDescent="0.15">
      <c r="A148" s="76">
        <v>222</v>
      </c>
      <c r="B148" s="76" t="s">
        <v>349</v>
      </c>
      <c r="C148" s="75" t="s">
        <v>1428</v>
      </c>
      <c r="D148" s="75">
        <v>22</v>
      </c>
      <c r="E148" s="75" t="s">
        <v>556</v>
      </c>
    </row>
    <row r="149" spans="1:5" ht="15" customHeight="1" x14ac:dyDescent="0.15">
      <c r="A149" s="76">
        <v>223</v>
      </c>
      <c r="B149" s="76" t="s">
        <v>349</v>
      </c>
      <c r="C149" s="75" t="s">
        <v>1428</v>
      </c>
      <c r="D149" s="75">
        <v>22</v>
      </c>
      <c r="E149" s="75" t="s">
        <v>558</v>
      </c>
    </row>
    <row r="150" spans="1:5" ht="15" customHeight="1" x14ac:dyDescent="0.15">
      <c r="A150" s="76">
        <v>224</v>
      </c>
      <c r="B150" s="76" t="s">
        <v>349</v>
      </c>
      <c r="C150" s="75" t="s">
        <v>1428</v>
      </c>
      <c r="D150" s="75">
        <v>22</v>
      </c>
      <c r="E150" s="75" t="s">
        <v>560</v>
      </c>
    </row>
    <row r="151" spans="1:5" ht="15" customHeight="1" x14ac:dyDescent="0.15">
      <c r="A151" s="76">
        <v>225</v>
      </c>
      <c r="B151" s="76" t="s">
        <v>349</v>
      </c>
      <c r="C151" s="75" t="s">
        <v>1428</v>
      </c>
      <c r="D151" s="75">
        <v>22</v>
      </c>
      <c r="E151" s="75" t="s">
        <v>562</v>
      </c>
    </row>
    <row r="152" spans="1:5" ht="15" customHeight="1" x14ac:dyDescent="0.15">
      <c r="A152" s="76">
        <v>229</v>
      </c>
      <c r="B152" s="76" t="s">
        <v>349</v>
      </c>
      <c r="C152" s="75" t="s">
        <v>1428</v>
      </c>
      <c r="D152" s="75">
        <v>22</v>
      </c>
      <c r="E152" s="75" t="s">
        <v>564</v>
      </c>
    </row>
    <row r="153" spans="1:5" ht="15" customHeight="1" x14ac:dyDescent="0.15">
      <c r="A153" s="76">
        <v>230</v>
      </c>
      <c r="B153" s="76" t="s">
        <v>349</v>
      </c>
      <c r="C153" s="75" t="s">
        <v>1428</v>
      </c>
      <c r="D153" s="75">
        <v>23</v>
      </c>
      <c r="E153" s="75" t="s">
        <v>566</v>
      </c>
    </row>
    <row r="154" spans="1:5" ht="15" customHeight="1" x14ac:dyDescent="0.15">
      <c r="A154" s="76">
        <v>231</v>
      </c>
      <c r="B154" s="76" t="s">
        <v>349</v>
      </c>
      <c r="C154" s="75" t="s">
        <v>1428</v>
      </c>
      <c r="D154" s="75">
        <v>23</v>
      </c>
      <c r="E154" s="75" t="s">
        <v>1451</v>
      </c>
    </row>
    <row r="155" spans="1:5" ht="15" customHeight="1" x14ac:dyDescent="0.15">
      <c r="A155" s="76">
        <v>232</v>
      </c>
      <c r="B155" s="76" t="s">
        <v>349</v>
      </c>
      <c r="C155" s="75" t="s">
        <v>1428</v>
      </c>
      <c r="D155" s="75">
        <v>23</v>
      </c>
      <c r="E155" s="75" t="s">
        <v>2135</v>
      </c>
    </row>
    <row r="156" spans="1:5" ht="15" customHeight="1" x14ac:dyDescent="0.15">
      <c r="A156" s="76">
        <v>233</v>
      </c>
      <c r="B156" s="76" t="s">
        <v>349</v>
      </c>
      <c r="C156" s="75" t="s">
        <v>1428</v>
      </c>
      <c r="D156" s="75">
        <v>23</v>
      </c>
      <c r="E156" s="75" t="s">
        <v>573</v>
      </c>
    </row>
    <row r="157" spans="1:5" ht="15" customHeight="1" x14ac:dyDescent="0.15">
      <c r="A157" s="76">
        <v>234</v>
      </c>
      <c r="B157" s="76" t="s">
        <v>349</v>
      </c>
      <c r="C157" s="75" t="s">
        <v>1428</v>
      </c>
      <c r="D157" s="75">
        <v>23</v>
      </c>
      <c r="E157" s="75" t="s">
        <v>575</v>
      </c>
    </row>
    <row r="158" spans="1:5" ht="15" customHeight="1" x14ac:dyDescent="0.15">
      <c r="A158" s="76">
        <v>235</v>
      </c>
      <c r="B158" s="76" t="s">
        <v>349</v>
      </c>
      <c r="C158" s="75" t="s">
        <v>1428</v>
      </c>
      <c r="D158" s="75">
        <v>23</v>
      </c>
      <c r="E158" s="75" t="s">
        <v>577</v>
      </c>
    </row>
    <row r="159" spans="1:5" ht="15" customHeight="1" x14ac:dyDescent="0.15">
      <c r="A159" s="76">
        <v>239</v>
      </c>
      <c r="B159" s="76" t="s">
        <v>349</v>
      </c>
      <c r="C159" s="75" t="s">
        <v>1428</v>
      </c>
      <c r="D159" s="75">
        <v>23</v>
      </c>
      <c r="E159" s="75" t="s">
        <v>579</v>
      </c>
    </row>
    <row r="160" spans="1:5" ht="15" customHeight="1" x14ac:dyDescent="0.15">
      <c r="A160" s="76">
        <v>240</v>
      </c>
      <c r="B160" s="76" t="s">
        <v>349</v>
      </c>
      <c r="C160" s="75" t="s">
        <v>1428</v>
      </c>
      <c r="D160" s="75">
        <v>24</v>
      </c>
      <c r="E160" s="75" t="s">
        <v>581</v>
      </c>
    </row>
    <row r="161" spans="1:5" ht="15" customHeight="1" x14ac:dyDescent="0.15">
      <c r="A161" s="76">
        <v>241</v>
      </c>
      <c r="B161" s="76" t="s">
        <v>349</v>
      </c>
      <c r="C161" s="75" t="s">
        <v>1428</v>
      </c>
      <c r="D161" s="75">
        <v>24</v>
      </c>
      <c r="E161" s="75" t="s">
        <v>584</v>
      </c>
    </row>
    <row r="162" spans="1:5" ht="15" customHeight="1" x14ac:dyDescent="0.15">
      <c r="A162" s="76">
        <v>242</v>
      </c>
      <c r="B162" s="76" t="s">
        <v>349</v>
      </c>
      <c r="C162" s="75" t="s">
        <v>1428</v>
      </c>
      <c r="D162" s="75">
        <v>24</v>
      </c>
      <c r="E162" s="75" t="s">
        <v>586</v>
      </c>
    </row>
    <row r="163" spans="1:5" ht="15" customHeight="1" x14ac:dyDescent="0.15">
      <c r="A163" s="76">
        <v>243</v>
      </c>
      <c r="B163" s="76" t="s">
        <v>349</v>
      </c>
      <c r="C163" s="75" t="s">
        <v>1428</v>
      </c>
      <c r="D163" s="75">
        <v>24</v>
      </c>
      <c r="E163" s="75" t="s">
        <v>2159</v>
      </c>
    </row>
    <row r="164" spans="1:5" ht="15" customHeight="1" x14ac:dyDescent="0.15">
      <c r="A164" s="76">
        <v>244</v>
      </c>
      <c r="B164" s="76" t="s">
        <v>349</v>
      </c>
      <c r="C164" s="75" t="s">
        <v>1428</v>
      </c>
      <c r="D164" s="75">
        <v>24</v>
      </c>
      <c r="E164" s="75" t="s">
        <v>590</v>
      </c>
    </row>
    <row r="165" spans="1:5" ht="15" customHeight="1" x14ac:dyDescent="0.15">
      <c r="A165" s="76">
        <v>245</v>
      </c>
      <c r="B165" s="76" t="s">
        <v>349</v>
      </c>
      <c r="C165" s="75" t="s">
        <v>1428</v>
      </c>
      <c r="D165" s="75">
        <v>24</v>
      </c>
      <c r="E165" s="75" t="s">
        <v>592</v>
      </c>
    </row>
    <row r="166" spans="1:5" ht="15" customHeight="1" x14ac:dyDescent="0.15">
      <c r="A166" s="76">
        <v>246</v>
      </c>
      <c r="B166" s="76" t="s">
        <v>349</v>
      </c>
      <c r="C166" s="75" t="s">
        <v>1428</v>
      </c>
      <c r="D166" s="75">
        <v>24</v>
      </c>
      <c r="E166" s="75" t="s">
        <v>594</v>
      </c>
    </row>
    <row r="167" spans="1:5" ht="15" customHeight="1" x14ac:dyDescent="0.15">
      <c r="A167" s="76">
        <v>247</v>
      </c>
      <c r="B167" s="76" t="s">
        <v>349</v>
      </c>
      <c r="C167" s="75" t="s">
        <v>1428</v>
      </c>
      <c r="D167" s="75">
        <v>24</v>
      </c>
      <c r="E167" s="75" t="s">
        <v>596</v>
      </c>
    </row>
    <row r="168" spans="1:5" ht="15" customHeight="1" x14ac:dyDescent="0.15">
      <c r="A168" s="76">
        <v>248</v>
      </c>
      <c r="B168" s="76" t="s">
        <v>349</v>
      </c>
      <c r="C168" s="75" t="s">
        <v>1428</v>
      </c>
      <c r="D168" s="75">
        <v>24</v>
      </c>
      <c r="E168" s="75" t="s">
        <v>598</v>
      </c>
    </row>
    <row r="169" spans="1:5" ht="15" customHeight="1" x14ac:dyDescent="0.15">
      <c r="A169" s="76">
        <v>249</v>
      </c>
      <c r="B169" s="76" t="s">
        <v>349</v>
      </c>
      <c r="C169" s="75" t="s">
        <v>1428</v>
      </c>
      <c r="D169" s="75">
        <v>24</v>
      </c>
      <c r="E169" s="75" t="s">
        <v>600</v>
      </c>
    </row>
    <row r="170" spans="1:5" ht="15" customHeight="1" x14ac:dyDescent="0.15">
      <c r="A170" s="76">
        <v>250</v>
      </c>
      <c r="B170" s="76" t="s">
        <v>349</v>
      </c>
      <c r="C170" s="75" t="s">
        <v>1428</v>
      </c>
      <c r="D170" s="75">
        <v>25</v>
      </c>
      <c r="E170" s="75" t="s">
        <v>602</v>
      </c>
    </row>
    <row r="171" spans="1:5" ht="15" customHeight="1" x14ac:dyDescent="0.15">
      <c r="A171" s="76">
        <v>251</v>
      </c>
      <c r="B171" s="76" t="s">
        <v>349</v>
      </c>
      <c r="C171" s="75" t="s">
        <v>1428</v>
      </c>
      <c r="D171" s="75">
        <v>25</v>
      </c>
      <c r="E171" s="75" t="s">
        <v>605</v>
      </c>
    </row>
    <row r="172" spans="1:5" ht="15" customHeight="1" x14ac:dyDescent="0.15">
      <c r="A172" s="76">
        <v>252</v>
      </c>
      <c r="B172" s="76" t="s">
        <v>349</v>
      </c>
      <c r="C172" s="75" t="s">
        <v>1428</v>
      </c>
      <c r="D172" s="75">
        <v>25</v>
      </c>
      <c r="E172" s="75" t="s">
        <v>607</v>
      </c>
    </row>
    <row r="173" spans="1:5" ht="15" customHeight="1" x14ac:dyDescent="0.15">
      <c r="A173" s="76">
        <v>253</v>
      </c>
      <c r="B173" s="76" t="s">
        <v>349</v>
      </c>
      <c r="C173" s="75" t="s">
        <v>1428</v>
      </c>
      <c r="D173" s="75">
        <v>25</v>
      </c>
      <c r="E173" s="75" t="s">
        <v>609</v>
      </c>
    </row>
    <row r="174" spans="1:5" ht="15" customHeight="1" x14ac:dyDescent="0.15">
      <c r="A174" s="76">
        <v>259</v>
      </c>
      <c r="B174" s="76" t="s">
        <v>349</v>
      </c>
      <c r="C174" s="75" t="s">
        <v>1428</v>
      </c>
      <c r="D174" s="75">
        <v>25</v>
      </c>
      <c r="E174" s="75" t="s">
        <v>2136</v>
      </c>
    </row>
    <row r="175" spans="1:5" ht="15" customHeight="1" x14ac:dyDescent="0.15">
      <c r="A175" s="76">
        <v>260</v>
      </c>
      <c r="B175" s="76" t="s">
        <v>349</v>
      </c>
      <c r="C175" s="75" t="s">
        <v>1428</v>
      </c>
      <c r="D175" s="75">
        <v>26</v>
      </c>
      <c r="E175" s="75" t="s">
        <v>613</v>
      </c>
    </row>
    <row r="176" spans="1:5" ht="15" customHeight="1" x14ac:dyDescent="0.15">
      <c r="A176" s="76">
        <v>261</v>
      </c>
      <c r="B176" s="76" t="s">
        <v>349</v>
      </c>
      <c r="C176" s="75" t="s">
        <v>1428</v>
      </c>
      <c r="D176" s="75">
        <v>26</v>
      </c>
      <c r="E176" s="75" t="s">
        <v>616</v>
      </c>
    </row>
    <row r="177" spans="1:5" ht="15" customHeight="1" x14ac:dyDescent="0.15">
      <c r="A177" s="76">
        <v>262</v>
      </c>
      <c r="B177" s="76" t="s">
        <v>349</v>
      </c>
      <c r="C177" s="75" t="s">
        <v>1428</v>
      </c>
      <c r="D177" s="75">
        <v>26</v>
      </c>
      <c r="E177" s="75" t="s">
        <v>618</v>
      </c>
    </row>
    <row r="178" spans="1:5" ht="15" customHeight="1" x14ac:dyDescent="0.15">
      <c r="A178" s="76">
        <v>263</v>
      </c>
      <c r="B178" s="76" t="s">
        <v>349</v>
      </c>
      <c r="C178" s="75" t="s">
        <v>1428</v>
      </c>
      <c r="D178" s="75">
        <v>26</v>
      </c>
      <c r="E178" s="75" t="s">
        <v>620</v>
      </c>
    </row>
    <row r="179" spans="1:5" ht="15" customHeight="1" x14ac:dyDescent="0.15">
      <c r="A179" s="76">
        <v>264</v>
      </c>
      <c r="B179" s="76" t="s">
        <v>349</v>
      </c>
      <c r="C179" s="75" t="s">
        <v>1428</v>
      </c>
      <c r="D179" s="75">
        <v>26</v>
      </c>
      <c r="E179" s="75" t="s">
        <v>622</v>
      </c>
    </row>
    <row r="180" spans="1:5" ht="15" customHeight="1" x14ac:dyDescent="0.15">
      <c r="A180" s="76">
        <v>265</v>
      </c>
      <c r="B180" s="76" t="s">
        <v>349</v>
      </c>
      <c r="C180" s="75" t="s">
        <v>1428</v>
      </c>
      <c r="D180" s="75">
        <v>26</v>
      </c>
      <c r="E180" s="75" t="s">
        <v>624</v>
      </c>
    </row>
    <row r="181" spans="1:5" ht="15" customHeight="1" x14ac:dyDescent="0.15">
      <c r="A181" s="76">
        <v>266</v>
      </c>
      <c r="B181" s="76" t="s">
        <v>349</v>
      </c>
      <c r="C181" s="75" t="s">
        <v>1428</v>
      </c>
      <c r="D181" s="75">
        <v>26</v>
      </c>
      <c r="E181" s="75" t="s">
        <v>1458</v>
      </c>
    </row>
    <row r="182" spans="1:5" ht="15" customHeight="1" x14ac:dyDescent="0.15">
      <c r="A182" s="76">
        <v>267</v>
      </c>
      <c r="B182" s="76" t="s">
        <v>349</v>
      </c>
      <c r="C182" s="75" t="s">
        <v>1428</v>
      </c>
      <c r="D182" s="75">
        <v>26</v>
      </c>
      <c r="E182" s="75" t="s">
        <v>627</v>
      </c>
    </row>
    <row r="183" spans="1:5" ht="15" customHeight="1" x14ac:dyDescent="0.15">
      <c r="A183" s="76">
        <v>269</v>
      </c>
      <c r="B183" s="76" t="s">
        <v>349</v>
      </c>
      <c r="C183" s="75" t="s">
        <v>1428</v>
      </c>
      <c r="D183" s="75">
        <v>26</v>
      </c>
      <c r="E183" s="75" t="s">
        <v>629</v>
      </c>
    </row>
    <row r="184" spans="1:5" ht="15" customHeight="1" x14ac:dyDescent="0.15">
      <c r="A184" s="76">
        <v>270</v>
      </c>
      <c r="B184" s="76" t="s">
        <v>349</v>
      </c>
      <c r="C184" s="75" t="s">
        <v>1428</v>
      </c>
      <c r="D184" s="75">
        <v>27</v>
      </c>
      <c r="E184" s="75" t="s">
        <v>631</v>
      </c>
    </row>
    <row r="185" spans="1:5" ht="15" customHeight="1" x14ac:dyDescent="0.15">
      <c r="A185" s="76">
        <v>271</v>
      </c>
      <c r="B185" s="76" t="s">
        <v>349</v>
      </c>
      <c r="C185" s="75" t="s">
        <v>1428</v>
      </c>
      <c r="D185" s="75">
        <v>27</v>
      </c>
      <c r="E185" s="75" t="s">
        <v>634</v>
      </c>
    </row>
    <row r="186" spans="1:5" ht="15" customHeight="1" x14ac:dyDescent="0.15">
      <c r="A186" s="76">
        <v>272</v>
      </c>
      <c r="B186" s="76" t="s">
        <v>349</v>
      </c>
      <c r="C186" s="75" t="s">
        <v>1428</v>
      </c>
      <c r="D186" s="75">
        <v>27</v>
      </c>
      <c r="E186" s="75" t="s">
        <v>636</v>
      </c>
    </row>
    <row r="187" spans="1:5" ht="15" customHeight="1" x14ac:dyDescent="0.15">
      <c r="A187" s="76">
        <v>273</v>
      </c>
      <c r="B187" s="76" t="s">
        <v>349</v>
      </c>
      <c r="C187" s="75" t="s">
        <v>1428</v>
      </c>
      <c r="D187" s="75">
        <v>27</v>
      </c>
      <c r="E187" s="75" t="s">
        <v>638</v>
      </c>
    </row>
    <row r="188" spans="1:5" ht="15" customHeight="1" x14ac:dyDescent="0.15">
      <c r="A188" s="76">
        <v>274</v>
      </c>
      <c r="B188" s="76" t="s">
        <v>349</v>
      </c>
      <c r="C188" s="75" t="s">
        <v>1428</v>
      </c>
      <c r="D188" s="75">
        <v>27</v>
      </c>
      <c r="E188" s="75" t="s">
        <v>640</v>
      </c>
    </row>
    <row r="189" spans="1:5" ht="15" customHeight="1" x14ac:dyDescent="0.15">
      <c r="A189" s="76">
        <v>275</v>
      </c>
      <c r="B189" s="76" t="s">
        <v>349</v>
      </c>
      <c r="C189" s="75" t="s">
        <v>1428</v>
      </c>
      <c r="D189" s="75">
        <v>27</v>
      </c>
      <c r="E189" s="75" t="s">
        <v>642</v>
      </c>
    </row>
    <row r="190" spans="1:5" ht="15" customHeight="1" x14ac:dyDescent="0.15">
      <c r="A190" s="76">
        <v>276</v>
      </c>
      <c r="B190" s="76" t="s">
        <v>349</v>
      </c>
      <c r="C190" s="75" t="s">
        <v>1428</v>
      </c>
      <c r="D190" s="75">
        <v>27</v>
      </c>
      <c r="E190" s="75" t="s">
        <v>644</v>
      </c>
    </row>
    <row r="191" spans="1:5" ht="15" customHeight="1" x14ac:dyDescent="0.15">
      <c r="A191" s="76">
        <v>280</v>
      </c>
      <c r="B191" s="76" t="s">
        <v>349</v>
      </c>
      <c r="C191" s="75" t="s">
        <v>1428</v>
      </c>
      <c r="D191" s="75">
        <v>28</v>
      </c>
      <c r="E191" s="75" t="s">
        <v>646</v>
      </c>
    </row>
    <row r="192" spans="1:5" ht="15" customHeight="1" x14ac:dyDescent="0.15">
      <c r="A192" s="76">
        <v>281</v>
      </c>
      <c r="B192" s="76" t="s">
        <v>349</v>
      </c>
      <c r="C192" s="75" t="s">
        <v>1428</v>
      </c>
      <c r="D192" s="75">
        <v>28</v>
      </c>
      <c r="E192" s="75" t="s">
        <v>649</v>
      </c>
    </row>
    <row r="193" spans="1:5" ht="15" customHeight="1" x14ac:dyDescent="0.15">
      <c r="A193" s="76">
        <v>282</v>
      </c>
      <c r="B193" s="76" t="s">
        <v>349</v>
      </c>
      <c r="C193" s="75" t="s">
        <v>1428</v>
      </c>
      <c r="D193" s="75">
        <v>28</v>
      </c>
      <c r="E193" s="75" t="s">
        <v>651</v>
      </c>
    </row>
    <row r="194" spans="1:5" ht="15" customHeight="1" x14ac:dyDescent="0.15">
      <c r="A194" s="76">
        <v>283</v>
      </c>
      <c r="B194" s="76" t="s">
        <v>349</v>
      </c>
      <c r="C194" s="75" t="s">
        <v>1428</v>
      </c>
      <c r="D194" s="75">
        <v>28</v>
      </c>
      <c r="E194" s="75" t="s">
        <v>653</v>
      </c>
    </row>
    <row r="195" spans="1:5" ht="15" customHeight="1" x14ac:dyDescent="0.15">
      <c r="A195" s="76">
        <v>284</v>
      </c>
      <c r="B195" s="76" t="s">
        <v>349</v>
      </c>
      <c r="C195" s="75" t="s">
        <v>1428</v>
      </c>
      <c r="D195" s="75">
        <v>28</v>
      </c>
      <c r="E195" s="75" t="s">
        <v>655</v>
      </c>
    </row>
    <row r="196" spans="1:5" ht="15" customHeight="1" x14ac:dyDescent="0.15">
      <c r="A196" s="76">
        <v>285</v>
      </c>
      <c r="B196" s="76" t="s">
        <v>349</v>
      </c>
      <c r="C196" s="75" t="s">
        <v>1428</v>
      </c>
      <c r="D196" s="75">
        <v>28</v>
      </c>
      <c r="E196" s="75" t="s">
        <v>657</v>
      </c>
    </row>
    <row r="197" spans="1:5" ht="15" customHeight="1" x14ac:dyDescent="0.15">
      <c r="A197" s="76">
        <v>289</v>
      </c>
      <c r="B197" s="76" t="s">
        <v>349</v>
      </c>
      <c r="C197" s="75" t="s">
        <v>1428</v>
      </c>
      <c r="D197" s="75">
        <v>28</v>
      </c>
      <c r="E197" s="75" t="s">
        <v>659</v>
      </c>
    </row>
    <row r="198" spans="1:5" ht="15" customHeight="1" x14ac:dyDescent="0.15">
      <c r="A198" s="76">
        <v>290</v>
      </c>
      <c r="B198" s="76" t="s">
        <v>349</v>
      </c>
      <c r="C198" s="75" t="s">
        <v>1428</v>
      </c>
      <c r="D198" s="75">
        <v>29</v>
      </c>
      <c r="E198" s="75" t="s">
        <v>661</v>
      </c>
    </row>
    <row r="199" spans="1:5" ht="15" customHeight="1" x14ac:dyDescent="0.15">
      <c r="A199" s="76">
        <v>291</v>
      </c>
      <c r="B199" s="76" t="s">
        <v>349</v>
      </c>
      <c r="C199" s="75" t="s">
        <v>1428</v>
      </c>
      <c r="D199" s="75">
        <v>29</v>
      </c>
      <c r="E199" s="75" t="s">
        <v>664</v>
      </c>
    </row>
    <row r="200" spans="1:5" ht="15" customHeight="1" x14ac:dyDescent="0.15">
      <c r="A200" s="76">
        <v>292</v>
      </c>
      <c r="B200" s="76" t="s">
        <v>349</v>
      </c>
      <c r="C200" s="75" t="s">
        <v>1428</v>
      </c>
      <c r="D200" s="75">
        <v>29</v>
      </c>
      <c r="E200" s="75" t="s">
        <v>666</v>
      </c>
    </row>
    <row r="201" spans="1:5" ht="15" customHeight="1" x14ac:dyDescent="0.15">
      <c r="A201" s="76">
        <v>293</v>
      </c>
      <c r="B201" s="76" t="s">
        <v>349</v>
      </c>
      <c r="C201" s="75" t="s">
        <v>1428</v>
      </c>
      <c r="D201" s="75">
        <v>29</v>
      </c>
      <c r="E201" s="75" t="s">
        <v>668</v>
      </c>
    </row>
    <row r="202" spans="1:5" ht="15" customHeight="1" x14ac:dyDescent="0.15">
      <c r="A202" s="76">
        <v>294</v>
      </c>
      <c r="B202" s="76" t="s">
        <v>349</v>
      </c>
      <c r="C202" s="75" t="s">
        <v>1428</v>
      </c>
      <c r="D202" s="75">
        <v>29</v>
      </c>
      <c r="E202" s="75" t="s">
        <v>670</v>
      </c>
    </row>
    <row r="203" spans="1:5" ht="15" customHeight="1" x14ac:dyDescent="0.15">
      <c r="A203" s="76">
        <v>295</v>
      </c>
      <c r="B203" s="76" t="s">
        <v>349</v>
      </c>
      <c r="C203" s="75" t="s">
        <v>1428</v>
      </c>
      <c r="D203" s="75">
        <v>29</v>
      </c>
      <c r="E203" s="75" t="s">
        <v>672</v>
      </c>
    </row>
    <row r="204" spans="1:5" ht="15" customHeight="1" x14ac:dyDescent="0.15">
      <c r="A204" s="76">
        <v>296</v>
      </c>
      <c r="B204" s="76" t="s">
        <v>349</v>
      </c>
      <c r="C204" s="75" t="s">
        <v>1428</v>
      </c>
      <c r="D204" s="75">
        <v>29</v>
      </c>
      <c r="E204" s="75" t="s">
        <v>674</v>
      </c>
    </row>
    <row r="205" spans="1:5" ht="15" customHeight="1" x14ac:dyDescent="0.15">
      <c r="A205" s="76">
        <v>297</v>
      </c>
      <c r="B205" s="76" t="s">
        <v>349</v>
      </c>
      <c r="C205" s="75" t="s">
        <v>1428</v>
      </c>
      <c r="D205" s="75">
        <v>29</v>
      </c>
      <c r="E205" s="75" t="s">
        <v>676</v>
      </c>
    </row>
    <row r="206" spans="1:5" ht="15" customHeight="1" x14ac:dyDescent="0.15">
      <c r="A206" s="76">
        <v>299</v>
      </c>
      <c r="B206" s="76" t="s">
        <v>349</v>
      </c>
      <c r="C206" s="75" t="s">
        <v>1428</v>
      </c>
      <c r="D206" s="75">
        <v>29</v>
      </c>
      <c r="E206" s="75" t="s">
        <v>678</v>
      </c>
    </row>
    <row r="207" spans="1:5" ht="15" customHeight="1" x14ac:dyDescent="0.15">
      <c r="A207" s="76">
        <v>300</v>
      </c>
      <c r="B207" s="76" t="s">
        <v>349</v>
      </c>
      <c r="C207" s="75" t="s">
        <v>1428</v>
      </c>
      <c r="D207" s="75">
        <v>30</v>
      </c>
      <c r="E207" s="75" t="s">
        <v>680</v>
      </c>
    </row>
    <row r="208" spans="1:5" ht="15" customHeight="1" x14ac:dyDescent="0.15">
      <c r="A208" s="76">
        <v>301</v>
      </c>
      <c r="B208" s="76" t="s">
        <v>349</v>
      </c>
      <c r="C208" s="75" t="s">
        <v>1428</v>
      </c>
      <c r="D208" s="75">
        <v>30</v>
      </c>
      <c r="E208" s="75" t="s">
        <v>683</v>
      </c>
    </row>
    <row r="209" spans="1:5" ht="15" customHeight="1" x14ac:dyDescent="0.15">
      <c r="A209" s="76">
        <v>302</v>
      </c>
      <c r="B209" s="76" t="s">
        <v>349</v>
      </c>
      <c r="C209" s="75" t="s">
        <v>1428</v>
      </c>
      <c r="D209" s="75">
        <v>30</v>
      </c>
      <c r="E209" s="75" t="s">
        <v>685</v>
      </c>
    </row>
    <row r="210" spans="1:5" ht="15" customHeight="1" x14ac:dyDescent="0.15">
      <c r="A210" s="76">
        <v>303</v>
      </c>
      <c r="B210" s="76" t="s">
        <v>349</v>
      </c>
      <c r="C210" s="75" t="s">
        <v>1428</v>
      </c>
      <c r="D210" s="75">
        <v>30</v>
      </c>
      <c r="E210" s="75" t="s">
        <v>687</v>
      </c>
    </row>
    <row r="211" spans="1:5" ht="15" customHeight="1" x14ac:dyDescent="0.15">
      <c r="A211" s="76">
        <v>310</v>
      </c>
      <c r="B211" s="76" t="s">
        <v>349</v>
      </c>
      <c r="C211" s="75" t="s">
        <v>1428</v>
      </c>
      <c r="D211" s="75">
        <v>31</v>
      </c>
      <c r="E211" s="75" t="s">
        <v>689</v>
      </c>
    </row>
    <row r="212" spans="1:5" ht="15" customHeight="1" x14ac:dyDescent="0.15">
      <c r="A212" s="76">
        <v>311</v>
      </c>
      <c r="B212" s="76" t="s">
        <v>349</v>
      </c>
      <c r="C212" s="75" t="s">
        <v>1428</v>
      </c>
      <c r="D212" s="75">
        <v>31</v>
      </c>
      <c r="E212" s="75" t="s">
        <v>692</v>
      </c>
    </row>
    <row r="213" spans="1:5" ht="15" customHeight="1" x14ac:dyDescent="0.15">
      <c r="A213" s="76">
        <v>312</v>
      </c>
      <c r="B213" s="76" t="s">
        <v>349</v>
      </c>
      <c r="C213" s="75" t="s">
        <v>1428</v>
      </c>
      <c r="D213" s="75">
        <v>31</v>
      </c>
      <c r="E213" s="75" t="s">
        <v>694</v>
      </c>
    </row>
    <row r="214" spans="1:5" ht="15" customHeight="1" x14ac:dyDescent="0.15">
      <c r="A214" s="76">
        <v>313</v>
      </c>
      <c r="B214" s="76" t="s">
        <v>349</v>
      </c>
      <c r="C214" s="75" t="s">
        <v>1428</v>
      </c>
      <c r="D214" s="75">
        <v>31</v>
      </c>
      <c r="E214" s="75" t="s">
        <v>696</v>
      </c>
    </row>
    <row r="215" spans="1:5" ht="15" customHeight="1" x14ac:dyDescent="0.15">
      <c r="A215" s="76">
        <v>314</v>
      </c>
      <c r="B215" s="76" t="s">
        <v>349</v>
      </c>
      <c r="C215" s="75" t="s">
        <v>1428</v>
      </c>
      <c r="D215" s="75">
        <v>31</v>
      </c>
      <c r="E215" s="75" t="s">
        <v>698</v>
      </c>
    </row>
    <row r="216" spans="1:5" ht="15" customHeight="1" x14ac:dyDescent="0.15">
      <c r="A216" s="76">
        <v>315</v>
      </c>
      <c r="B216" s="76" t="s">
        <v>349</v>
      </c>
      <c r="C216" s="75" t="s">
        <v>1428</v>
      </c>
      <c r="D216" s="75">
        <v>31</v>
      </c>
      <c r="E216" s="75" t="s">
        <v>700</v>
      </c>
    </row>
    <row r="217" spans="1:5" ht="15" customHeight="1" x14ac:dyDescent="0.15">
      <c r="A217" s="76">
        <v>319</v>
      </c>
      <c r="B217" s="76" t="s">
        <v>349</v>
      </c>
      <c r="C217" s="75" t="s">
        <v>1428</v>
      </c>
      <c r="D217" s="75">
        <v>31</v>
      </c>
      <c r="E217" s="75" t="s">
        <v>702</v>
      </c>
    </row>
    <row r="218" spans="1:5" ht="15" customHeight="1" x14ac:dyDescent="0.15">
      <c r="A218" s="76">
        <v>320</v>
      </c>
      <c r="B218" s="76" t="s">
        <v>349</v>
      </c>
      <c r="C218" s="75" t="s">
        <v>1428</v>
      </c>
      <c r="D218" s="75">
        <v>32</v>
      </c>
      <c r="E218" s="75" t="s">
        <v>704</v>
      </c>
    </row>
    <row r="219" spans="1:5" ht="15" customHeight="1" x14ac:dyDescent="0.15">
      <c r="A219" s="76">
        <v>321</v>
      </c>
      <c r="B219" s="76" t="s">
        <v>349</v>
      </c>
      <c r="C219" s="75" t="s">
        <v>1428</v>
      </c>
      <c r="D219" s="75">
        <v>32</v>
      </c>
      <c r="E219" s="75" t="s">
        <v>707</v>
      </c>
    </row>
    <row r="220" spans="1:5" ht="15" customHeight="1" x14ac:dyDescent="0.15">
      <c r="A220" s="76">
        <v>322</v>
      </c>
      <c r="B220" s="76" t="s">
        <v>349</v>
      </c>
      <c r="C220" s="75" t="s">
        <v>1428</v>
      </c>
      <c r="D220" s="75">
        <v>32</v>
      </c>
      <c r="E220" s="75" t="s">
        <v>709</v>
      </c>
    </row>
    <row r="221" spans="1:5" ht="15" customHeight="1" x14ac:dyDescent="0.15">
      <c r="A221" s="76">
        <v>323</v>
      </c>
      <c r="B221" s="76" t="s">
        <v>349</v>
      </c>
      <c r="C221" s="75" t="s">
        <v>1428</v>
      </c>
      <c r="D221" s="75">
        <v>32</v>
      </c>
      <c r="E221" s="75" t="s">
        <v>711</v>
      </c>
    </row>
    <row r="222" spans="1:5" ht="15" customHeight="1" x14ac:dyDescent="0.15">
      <c r="A222" s="76">
        <v>324</v>
      </c>
      <c r="B222" s="76" t="s">
        <v>349</v>
      </c>
      <c r="C222" s="75" t="s">
        <v>1428</v>
      </c>
      <c r="D222" s="75">
        <v>32</v>
      </c>
      <c r="E222" s="75" t="s">
        <v>713</v>
      </c>
    </row>
    <row r="223" spans="1:5" ht="15" customHeight="1" x14ac:dyDescent="0.15">
      <c r="A223" s="76">
        <v>325</v>
      </c>
      <c r="B223" s="76" t="s">
        <v>349</v>
      </c>
      <c r="C223" s="75" t="s">
        <v>1428</v>
      </c>
      <c r="D223" s="75">
        <v>32</v>
      </c>
      <c r="E223" s="75" t="s">
        <v>715</v>
      </c>
    </row>
    <row r="224" spans="1:5" ht="15" customHeight="1" x14ac:dyDescent="0.15">
      <c r="A224" s="76">
        <v>326</v>
      </c>
      <c r="B224" s="76" t="s">
        <v>349</v>
      </c>
      <c r="C224" s="75" t="s">
        <v>1428</v>
      </c>
      <c r="D224" s="75">
        <v>32</v>
      </c>
      <c r="E224" s="75" t="s">
        <v>717</v>
      </c>
    </row>
    <row r="225" spans="1:5" ht="15" customHeight="1" x14ac:dyDescent="0.15">
      <c r="A225" s="76">
        <v>327</v>
      </c>
      <c r="B225" s="76" t="s">
        <v>349</v>
      </c>
      <c r="C225" s="75" t="s">
        <v>1428</v>
      </c>
      <c r="D225" s="75">
        <v>32</v>
      </c>
      <c r="E225" s="75" t="s">
        <v>719</v>
      </c>
    </row>
    <row r="226" spans="1:5" ht="15" customHeight="1" x14ac:dyDescent="0.15">
      <c r="A226" s="76">
        <v>328</v>
      </c>
      <c r="B226" s="76" t="s">
        <v>349</v>
      </c>
      <c r="C226" s="75" t="s">
        <v>1428</v>
      </c>
      <c r="D226" s="75">
        <v>32</v>
      </c>
      <c r="E226" s="75" t="s">
        <v>721</v>
      </c>
    </row>
    <row r="227" spans="1:5" ht="15" customHeight="1" x14ac:dyDescent="0.15">
      <c r="A227" s="78">
        <v>329</v>
      </c>
      <c r="B227" s="78" t="s">
        <v>349</v>
      </c>
      <c r="C227" s="77" t="s">
        <v>1428</v>
      </c>
      <c r="D227" s="77">
        <v>32</v>
      </c>
      <c r="E227" s="77" t="s">
        <v>723</v>
      </c>
    </row>
    <row r="228" spans="1:5" ht="15" customHeight="1" x14ac:dyDescent="0.15">
      <c r="A228" s="74">
        <v>330</v>
      </c>
      <c r="B228" s="74" t="s">
        <v>2185</v>
      </c>
      <c r="C228" s="73" t="s">
        <v>2186</v>
      </c>
      <c r="D228" s="73">
        <v>33</v>
      </c>
      <c r="E228" s="73" t="s">
        <v>725</v>
      </c>
    </row>
    <row r="229" spans="1:5" ht="15" customHeight="1" x14ac:dyDescent="0.15">
      <c r="A229" s="76">
        <v>331</v>
      </c>
      <c r="B229" s="76" t="s">
        <v>727</v>
      </c>
      <c r="C229" s="75" t="s">
        <v>1478</v>
      </c>
      <c r="D229" s="75">
        <v>33</v>
      </c>
      <c r="E229" s="75" t="s">
        <v>729</v>
      </c>
    </row>
    <row r="230" spans="1:5" ht="15" customHeight="1" x14ac:dyDescent="0.15">
      <c r="A230" s="76">
        <v>340</v>
      </c>
      <c r="B230" s="76" t="s">
        <v>727</v>
      </c>
      <c r="C230" s="75" t="s">
        <v>1478</v>
      </c>
      <c r="D230" s="75">
        <v>34</v>
      </c>
      <c r="E230" s="75" t="s">
        <v>731</v>
      </c>
    </row>
    <row r="231" spans="1:5" ht="15" customHeight="1" x14ac:dyDescent="0.15">
      <c r="A231" s="76">
        <v>341</v>
      </c>
      <c r="B231" s="76" t="s">
        <v>727</v>
      </c>
      <c r="C231" s="75" t="s">
        <v>1478</v>
      </c>
      <c r="D231" s="75">
        <v>34</v>
      </c>
      <c r="E231" s="75" t="s">
        <v>734</v>
      </c>
    </row>
    <row r="232" spans="1:5" ht="15" customHeight="1" x14ac:dyDescent="0.15">
      <c r="A232" s="76">
        <v>350</v>
      </c>
      <c r="B232" s="76" t="s">
        <v>727</v>
      </c>
      <c r="C232" s="75" t="s">
        <v>1478</v>
      </c>
      <c r="D232" s="75">
        <v>35</v>
      </c>
      <c r="E232" s="75" t="s">
        <v>736</v>
      </c>
    </row>
    <row r="233" spans="1:5" ht="15" customHeight="1" x14ac:dyDescent="0.15">
      <c r="A233" s="76">
        <v>351</v>
      </c>
      <c r="B233" s="76" t="s">
        <v>727</v>
      </c>
      <c r="C233" s="75" t="s">
        <v>1478</v>
      </c>
      <c r="D233" s="75">
        <v>35</v>
      </c>
      <c r="E233" s="75" t="s">
        <v>739</v>
      </c>
    </row>
    <row r="234" spans="1:5" ht="15" customHeight="1" x14ac:dyDescent="0.15">
      <c r="A234" s="76">
        <v>360</v>
      </c>
      <c r="B234" s="76" t="s">
        <v>727</v>
      </c>
      <c r="C234" s="75" t="s">
        <v>1478</v>
      </c>
      <c r="D234" s="75">
        <v>36</v>
      </c>
      <c r="E234" s="75" t="s">
        <v>741</v>
      </c>
    </row>
    <row r="235" spans="1:5" ht="15" customHeight="1" x14ac:dyDescent="0.15">
      <c r="A235" s="76">
        <v>361</v>
      </c>
      <c r="B235" s="76" t="s">
        <v>727</v>
      </c>
      <c r="C235" s="75" t="s">
        <v>1478</v>
      </c>
      <c r="D235" s="75">
        <v>36</v>
      </c>
      <c r="E235" s="75" t="s">
        <v>744</v>
      </c>
    </row>
    <row r="236" spans="1:5" ht="15" customHeight="1" x14ac:dyDescent="0.15">
      <c r="A236" s="76">
        <v>362</v>
      </c>
      <c r="B236" s="76" t="s">
        <v>727</v>
      </c>
      <c r="C236" s="75" t="s">
        <v>1478</v>
      </c>
      <c r="D236" s="75">
        <v>36</v>
      </c>
      <c r="E236" s="75" t="s">
        <v>746</v>
      </c>
    </row>
    <row r="237" spans="1:5" ht="15" customHeight="1" x14ac:dyDescent="0.15">
      <c r="A237" s="78">
        <v>363</v>
      </c>
      <c r="B237" s="78" t="s">
        <v>727</v>
      </c>
      <c r="C237" s="77" t="s">
        <v>1478</v>
      </c>
      <c r="D237" s="77">
        <v>36</v>
      </c>
      <c r="E237" s="77" t="s">
        <v>748</v>
      </c>
    </row>
    <row r="238" spans="1:5" ht="15" customHeight="1" x14ac:dyDescent="0.15">
      <c r="A238" s="74">
        <v>370</v>
      </c>
      <c r="B238" s="74" t="s">
        <v>2188</v>
      </c>
      <c r="C238" s="73" t="s">
        <v>2187</v>
      </c>
      <c r="D238" s="73">
        <v>37</v>
      </c>
      <c r="E238" s="73" t="s">
        <v>750</v>
      </c>
    </row>
    <row r="239" spans="1:5" ht="15" customHeight="1" x14ac:dyDescent="0.15">
      <c r="A239" s="76">
        <v>371</v>
      </c>
      <c r="B239" s="76" t="s">
        <v>752</v>
      </c>
      <c r="C239" s="75" t="s">
        <v>1480</v>
      </c>
      <c r="D239" s="75">
        <v>37</v>
      </c>
      <c r="E239" s="75" t="s">
        <v>754</v>
      </c>
    </row>
    <row r="240" spans="1:5" ht="15" customHeight="1" x14ac:dyDescent="0.15">
      <c r="A240" s="76">
        <v>372</v>
      </c>
      <c r="B240" s="76" t="s">
        <v>752</v>
      </c>
      <c r="C240" s="75" t="s">
        <v>1480</v>
      </c>
      <c r="D240" s="75">
        <v>37</v>
      </c>
      <c r="E240" s="75" t="s">
        <v>756</v>
      </c>
    </row>
    <row r="241" spans="1:5" ht="15" customHeight="1" x14ac:dyDescent="0.15">
      <c r="A241" s="76">
        <v>373</v>
      </c>
      <c r="B241" s="76" t="s">
        <v>752</v>
      </c>
      <c r="C241" s="75" t="s">
        <v>1480</v>
      </c>
      <c r="D241" s="75">
        <v>37</v>
      </c>
      <c r="E241" s="75" t="s">
        <v>758</v>
      </c>
    </row>
    <row r="242" spans="1:5" ht="15" customHeight="1" x14ac:dyDescent="0.15">
      <c r="A242" s="76">
        <v>380</v>
      </c>
      <c r="B242" s="76" t="s">
        <v>752</v>
      </c>
      <c r="C242" s="75" t="s">
        <v>1480</v>
      </c>
      <c r="D242" s="75">
        <v>38</v>
      </c>
      <c r="E242" s="75" t="s">
        <v>760</v>
      </c>
    </row>
    <row r="243" spans="1:5" ht="15" customHeight="1" x14ac:dyDescent="0.15">
      <c r="A243" s="76">
        <v>381</v>
      </c>
      <c r="B243" s="76" t="s">
        <v>752</v>
      </c>
      <c r="C243" s="75" t="s">
        <v>1480</v>
      </c>
      <c r="D243" s="75">
        <v>38</v>
      </c>
      <c r="E243" s="75" t="s">
        <v>763</v>
      </c>
    </row>
    <row r="244" spans="1:5" ht="15" customHeight="1" x14ac:dyDescent="0.15">
      <c r="A244" s="76">
        <v>382</v>
      </c>
      <c r="B244" s="76" t="s">
        <v>752</v>
      </c>
      <c r="C244" s="75" t="s">
        <v>1480</v>
      </c>
      <c r="D244" s="75">
        <v>38</v>
      </c>
      <c r="E244" s="75" t="s">
        <v>765</v>
      </c>
    </row>
    <row r="245" spans="1:5" ht="15" customHeight="1" x14ac:dyDescent="0.15">
      <c r="A245" s="76">
        <v>383</v>
      </c>
      <c r="B245" s="76" t="s">
        <v>752</v>
      </c>
      <c r="C245" s="75" t="s">
        <v>1480</v>
      </c>
      <c r="D245" s="75">
        <v>38</v>
      </c>
      <c r="E245" s="75" t="s">
        <v>767</v>
      </c>
    </row>
    <row r="246" spans="1:5" ht="15" customHeight="1" x14ac:dyDescent="0.15">
      <c r="A246" s="76">
        <v>390</v>
      </c>
      <c r="B246" s="76" t="s">
        <v>752</v>
      </c>
      <c r="C246" s="75" t="s">
        <v>1480</v>
      </c>
      <c r="D246" s="75">
        <v>39</v>
      </c>
      <c r="E246" s="75" t="s">
        <v>769</v>
      </c>
    </row>
    <row r="247" spans="1:5" ht="15" customHeight="1" x14ac:dyDescent="0.15">
      <c r="A247" s="76">
        <v>391</v>
      </c>
      <c r="B247" s="76" t="s">
        <v>752</v>
      </c>
      <c r="C247" s="75" t="s">
        <v>1480</v>
      </c>
      <c r="D247" s="75">
        <v>39</v>
      </c>
      <c r="E247" s="75" t="s">
        <v>772</v>
      </c>
    </row>
    <row r="248" spans="1:5" ht="15" customHeight="1" x14ac:dyDescent="0.15">
      <c r="A248" s="76">
        <v>392</v>
      </c>
      <c r="B248" s="76" t="s">
        <v>752</v>
      </c>
      <c r="C248" s="75" t="s">
        <v>1480</v>
      </c>
      <c r="D248" s="75">
        <v>39</v>
      </c>
      <c r="E248" s="75" t="s">
        <v>774</v>
      </c>
    </row>
    <row r="249" spans="1:5" ht="15" customHeight="1" x14ac:dyDescent="0.15">
      <c r="A249" s="76">
        <v>400</v>
      </c>
      <c r="B249" s="76" t="s">
        <v>752</v>
      </c>
      <c r="C249" s="75" t="s">
        <v>1480</v>
      </c>
      <c r="D249" s="75">
        <v>40</v>
      </c>
      <c r="E249" s="75" t="s">
        <v>776</v>
      </c>
    </row>
    <row r="250" spans="1:5" ht="15" customHeight="1" x14ac:dyDescent="0.15">
      <c r="A250" s="76">
        <v>401</v>
      </c>
      <c r="B250" s="76" t="s">
        <v>752</v>
      </c>
      <c r="C250" s="75" t="s">
        <v>1480</v>
      </c>
      <c r="D250" s="75">
        <v>40</v>
      </c>
      <c r="E250" s="75" t="s">
        <v>779</v>
      </c>
    </row>
    <row r="251" spans="1:5" ht="15" customHeight="1" x14ac:dyDescent="0.15">
      <c r="A251" s="76">
        <v>410</v>
      </c>
      <c r="B251" s="76" t="s">
        <v>752</v>
      </c>
      <c r="C251" s="75" t="s">
        <v>1480</v>
      </c>
      <c r="D251" s="75">
        <v>41</v>
      </c>
      <c r="E251" s="75" t="s">
        <v>781</v>
      </c>
    </row>
    <row r="252" spans="1:5" ht="15" customHeight="1" x14ac:dyDescent="0.15">
      <c r="A252" s="76">
        <v>411</v>
      </c>
      <c r="B252" s="76" t="s">
        <v>752</v>
      </c>
      <c r="C252" s="75" t="s">
        <v>1480</v>
      </c>
      <c r="D252" s="75">
        <v>41</v>
      </c>
      <c r="E252" s="75" t="s">
        <v>784</v>
      </c>
    </row>
    <row r="253" spans="1:5" ht="15" customHeight="1" x14ac:dyDescent="0.15">
      <c r="A253" s="76">
        <v>412</v>
      </c>
      <c r="B253" s="76" t="s">
        <v>752</v>
      </c>
      <c r="C253" s="75" t="s">
        <v>1480</v>
      </c>
      <c r="D253" s="75">
        <v>41</v>
      </c>
      <c r="E253" s="75" t="s">
        <v>786</v>
      </c>
    </row>
    <row r="254" spans="1:5" ht="15" customHeight="1" x14ac:dyDescent="0.15">
      <c r="A254" s="76">
        <v>413</v>
      </c>
      <c r="B254" s="76" t="s">
        <v>752</v>
      </c>
      <c r="C254" s="75" t="s">
        <v>1480</v>
      </c>
      <c r="D254" s="75">
        <v>41</v>
      </c>
      <c r="E254" s="75" t="s">
        <v>788</v>
      </c>
    </row>
    <row r="255" spans="1:5" ht="15" customHeight="1" x14ac:dyDescent="0.15">
      <c r="A255" s="76">
        <v>414</v>
      </c>
      <c r="B255" s="76" t="s">
        <v>752</v>
      </c>
      <c r="C255" s="75" t="s">
        <v>1480</v>
      </c>
      <c r="D255" s="75">
        <v>41</v>
      </c>
      <c r="E255" s="75" t="s">
        <v>790</v>
      </c>
    </row>
    <row r="256" spans="1:5" ht="15" customHeight="1" x14ac:dyDescent="0.15">
      <c r="A256" s="76">
        <v>415</v>
      </c>
      <c r="B256" s="76" t="s">
        <v>752</v>
      </c>
      <c r="C256" s="75" t="s">
        <v>1480</v>
      </c>
      <c r="D256" s="75">
        <v>41</v>
      </c>
      <c r="E256" s="75" t="s">
        <v>792</v>
      </c>
    </row>
    <row r="257" spans="1:5" ht="15" customHeight="1" x14ac:dyDescent="0.15">
      <c r="A257" s="78">
        <v>416</v>
      </c>
      <c r="B257" s="78" t="s">
        <v>752</v>
      </c>
      <c r="C257" s="77" t="s">
        <v>1480</v>
      </c>
      <c r="D257" s="77">
        <v>41</v>
      </c>
      <c r="E257" s="77" t="s">
        <v>794</v>
      </c>
    </row>
    <row r="258" spans="1:5" ht="15" customHeight="1" x14ac:dyDescent="0.15">
      <c r="A258" s="74">
        <v>420</v>
      </c>
      <c r="B258" s="74" t="s">
        <v>2190</v>
      </c>
      <c r="C258" s="73" t="s">
        <v>2189</v>
      </c>
      <c r="D258" s="73">
        <v>42</v>
      </c>
      <c r="E258" s="73" t="s">
        <v>796</v>
      </c>
    </row>
    <row r="259" spans="1:5" ht="15" customHeight="1" x14ac:dyDescent="0.15">
      <c r="A259" s="76">
        <v>421</v>
      </c>
      <c r="B259" s="76" t="s">
        <v>798</v>
      </c>
      <c r="C259" s="75" t="s">
        <v>2137</v>
      </c>
      <c r="D259" s="75">
        <v>42</v>
      </c>
      <c r="E259" s="75" t="s">
        <v>800</v>
      </c>
    </row>
    <row r="260" spans="1:5" ht="15" customHeight="1" x14ac:dyDescent="0.15">
      <c r="A260" s="76">
        <v>430</v>
      </c>
      <c r="B260" s="76" t="s">
        <v>798</v>
      </c>
      <c r="C260" s="75" t="s">
        <v>2137</v>
      </c>
      <c r="D260" s="75">
        <v>43</v>
      </c>
      <c r="E260" s="75" t="s">
        <v>802</v>
      </c>
    </row>
    <row r="261" spans="1:5" ht="15" customHeight="1" x14ac:dyDescent="0.15">
      <c r="A261" s="76">
        <v>431</v>
      </c>
      <c r="B261" s="76" t="s">
        <v>798</v>
      </c>
      <c r="C261" s="75" t="s">
        <v>2137</v>
      </c>
      <c r="D261" s="75">
        <v>43</v>
      </c>
      <c r="E261" s="75" t="s">
        <v>805</v>
      </c>
    </row>
    <row r="262" spans="1:5" ht="15" customHeight="1" x14ac:dyDescent="0.15">
      <c r="A262" s="76">
        <v>432</v>
      </c>
      <c r="B262" s="76" t="s">
        <v>798</v>
      </c>
      <c r="C262" s="75" t="s">
        <v>2137</v>
      </c>
      <c r="D262" s="75">
        <v>43</v>
      </c>
      <c r="E262" s="75" t="s">
        <v>807</v>
      </c>
    </row>
    <row r="263" spans="1:5" ht="15" customHeight="1" x14ac:dyDescent="0.15">
      <c r="A263" s="76">
        <v>433</v>
      </c>
      <c r="B263" s="76" t="s">
        <v>798</v>
      </c>
      <c r="C263" s="75" t="s">
        <v>2137</v>
      </c>
      <c r="D263" s="75">
        <v>43</v>
      </c>
      <c r="E263" s="75" t="s">
        <v>809</v>
      </c>
    </row>
    <row r="264" spans="1:5" ht="15" customHeight="1" x14ac:dyDescent="0.15">
      <c r="A264" s="76">
        <v>439</v>
      </c>
      <c r="B264" s="76" t="s">
        <v>798</v>
      </c>
      <c r="C264" s="75" t="s">
        <v>2137</v>
      </c>
      <c r="D264" s="75">
        <v>43</v>
      </c>
      <c r="E264" s="75" t="s">
        <v>811</v>
      </c>
    </row>
    <row r="265" spans="1:5" ht="15" customHeight="1" x14ac:dyDescent="0.15">
      <c r="A265" s="76">
        <v>440</v>
      </c>
      <c r="B265" s="76" t="s">
        <v>798</v>
      </c>
      <c r="C265" s="75" t="s">
        <v>2137</v>
      </c>
      <c r="D265" s="75">
        <v>44</v>
      </c>
      <c r="E265" s="75" t="s">
        <v>813</v>
      </c>
    </row>
    <row r="266" spans="1:5" ht="15" customHeight="1" x14ac:dyDescent="0.15">
      <c r="A266" s="76">
        <v>441</v>
      </c>
      <c r="B266" s="76" t="s">
        <v>798</v>
      </c>
      <c r="C266" s="75" t="s">
        <v>2137</v>
      </c>
      <c r="D266" s="75">
        <v>44</v>
      </c>
      <c r="E266" s="75" t="s">
        <v>816</v>
      </c>
    </row>
    <row r="267" spans="1:5" ht="15" customHeight="1" x14ac:dyDescent="0.15">
      <c r="A267" s="76">
        <v>442</v>
      </c>
      <c r="B267" s="76" t="s">
        <v>798</v>
      </c>
      <c r="C267" s="75" t="s">
        <v>2137</v>
      </c>
      <c r="D267" s="75">
        <v>44</v>
      </c>
      <c r="E267" s="75" t="s">
        <v>818</v>
      </c>
    </row>
    <row r="268" spans="1:5" ht="15" customHeight="1" x14ac:dyDescent="0.15">
      <c r="A268" s="76">
        <v>443</v>
      </c>
      <c r="B268" s="76" t="s">
        <v>798</v>
      </c>
      <c r="C268" s="75" t="s">
        <v>2137</v>
      </c>
      <c r="D268" s="75">
        <v>44</v>
      </c>
      <c r="E268" s="75" t="s">
        <v>820</v>
      </c>
    </row>
    <row r="269" spans="1:5" ht="15" customHeight="1" x14ac:dyDescent="0.15">
      <c r="A269" s="76">
        <v>444</v>
      </c>
      <c r="B269" s="76" t="s">
        <v>798</v>
      </c>
      <c r="C269" s="75" t="s">
        <v>2137</v>
      </c>
      <c r="D269" s="75">
        <v>44</v>
      </c>
      <c r="E269" s="75" t="s">
        <v>822</v>
      </c>
    </row>
    <row r="270" spans="1:5" ht="15" customHeight="1" x14ac:dyDescent="0.15">
      <c r="A270" s="76">
        <v>449</v>
      </c>
      <c r="B270" s="76" t="s">
        <v>798</v>
      </c>
      <c r="C270" s="75" t="s">
        <v>2137</v>
      </c>
      <c r="D270" s="75">
        <v>44</v>
      </c>
      <c r="E270" s="75" t="s">
        <v>824</v>
      </c>
    </row>
    <row r="271" spans="1:5" ht="15" customHeight="1" x14ac:dyDescent="0.15">
      <c r="A271" s="76">
        <v>450</v>
      </c>
      <c r="B271" s="76" t="s">
        <v>798</v>
      </c>
      <c r="C271" s="75" t="s">
        <v>2137</v>
      </c>
      <c r="D271" s="75">
        <v>45</v>
      </c>
      <c r="E271" s="75" t="s">
        <v>826</v>
      </c>
    </row>
    <row r="272" spans="1:5" ht="15" customHeight="1" x14ac:dyDescent="0.15">
      <c r="A272" s="76">
        <v>451</v>
      </c>
      <c r="B272" s="76" t="s">
        <v>798</v>
      </c>
      <c r="C272" s="75" t="s">
        <v>2137</v>
      </c>
      <c r="D272" s="75">
        <v>45</v>
      </c>
      <c r="E272" s="75" t="s">
        <v>829</v>
      </c>
    </row>
    <row r="273" spans="1:5" ht="15" customHeight="1" x14ac:dyDescent="0.15">
      <c r="A273" s="76">
        <v>452</v>
      </c>
      <c r="B273" s="76" t="s">
        <v>798</v>
      </c>
      <c r="C273" s="75" t="s">
        <v>2137</v>
      </c>
      <c r="D273" s="75">
        <v>45</v>
      </c>
      <c r="E273" s="75" t="s">
        <v>831</v>
      </c>
    </row>
    <row r="274" spans="1:5" ht="15" customHeight="1" x14ac:dyDescent="0.15">
      <c r="A274" s="76">
        <v>453</v>
      </c>
      <c r="B274" s="76" t="s">
        <v>798</v>
      </c>
      <c r="C274" s="75" t="s">
        <v>2137</v>
      </c>
      <c r="D274" s="75">
        <v>45</v>
      </c>
      <c r="E274" s="75" t="s">
        <v>833</v>
      </c>
    </row>
    <row r="275" spans="1:5" ht="15" customHeight="1" x14ac:dyDescent="0.15">
      <c r="A275" s="76">
        <v>454</v>
      </c>
      <c r="B275" s="76" t="s">
        <v>798</v>
      </c>
      <c r="C275" s="75" t="s">
        <v>2137</v>
      </c>
      <c r="D275" s="75">
        <v>45</v>
      </c>
      <c r="E275" s="75" t="s">
        <v>835</v>
      </c>
    </row>
    <row r="276" spans="1:5" ht="15" customHeight="1" x14ac:dyDescent="0.15">
      <c r="A276" s="76">
        <v>460</v>
      </c>
      <c r="B276" s="76" t="s">
        <v>798</v>
      </c>
      <c r="C276" s="75" t="s">
        <v>2137</v>
      </c>
      <c r="D276" s="75">
        <v>46</v>
      </c>
      <c r="E276" s="75" t="s">
        <v>837</v>
      </c>
    </row>
    <row r="277" spans="1:5" ht="15" customHeight="1" x14ac:dyDescent="0.15">
      <c r="A277" s="76">
        <v>461</v>
      </c>
      <c r="B277" s="76" t="s">
        <v>798</v>
      </c>
      <c r="C277" s="75" t="s">
        <v>2137</v>
      </c>
      <c r="D277" s="75">
        <v>46</v>
      </c>
      <c r="E277" s="75" t="s">
        <v>840</v>
      </c>
    </row>
    <row r="278" spans="1:5" ht="15" customHeight="1" x14ac:dyDescent="0.15">
      <c r="A278" s="76">
        <v>462</v>
      </c>
      <c r="B278" s="76" t="s">
        <v>798</v>
      </c>
      <c r="C278" s="75" t="s">
        <v>2137</v>
      </c>
      <c r="D278" s="75">
        <v>46</v>
      </c>
      <c r="E278" s="75" t="s">
        <v>842</v>
      </c>
    </row>
    <row r="279" spans="1:5" ht="15" customHeight="1" x14ac:dyDescent="0.15">
      <c r="A279" s="76">
        <v>470</v>
      </c>
      <c r="B279" s="76" t="s">
        <v>798</v>
      </c>
      <c r="C279" s="75" t="s">
        <v>2137</v>
      </c>
      <c r="D279" s="75">
        <v>47</v>
      </c>
      <c r="E279" s="75" t="s">
        <v>844</v>
      </c>
    </row>
    <row r="280" spans="1:5" ht="15" customHeight="1" x14ac:dyDescent="0.15">
      <c r="A280" s="76">
        <v>471</v>
      </c>
      <c r="B280" s="76" t="s">
        <v>798</v>
      </c>
      <c r="C280" s="75" t="s">
        <v>2137</v>
      </c>
      <c r="D280" s="75">
        <v>47</v>
      </c>
      <c r="E280" s="75" t="s">
        <v>847</v>
      </c>
    </row>
    <row r="281" spans="1:5" ht="15" customHeight="1" x14ac:dyDescent="0.15">
      <c r="A281" s="76">
        <v>472</v>
      </c>
      <c r="B281" s="76" t="s">
        <v>798</v>
      </c>
      <c r="C281" s="75" t="s">
        <v>2137</v>
      </c>
      <c r="D281" s="75">
        <v>47</v>
      </c>
      <c r="E281" s="75" t="s">
        <v>849</v>
      </c>
    </row>
    <row r="282" spans="1:5" ht="15" customHeight="1" x14ac:dyDescent="0.15">
      <c r="A282" s="76">
        <v>480</v>
      </c>
      <c r="B282" s="76" t="s">
        <v>798</v>
      </c>
      <c r="C282" s="75" t="s">
        <v>2137</v>
      </c>
      <c r="D282" s="75">
        <v>48</v>
      </c>
      <c r="E282" s="75" t="s">
        <v>851</v>
      </c>
    </row>
    <row r="283" spans="1:5" ht="15" customHeight="1" x14ac:dyDescent="0.15">
      <c r="A283" s="76">
        <v>481</v>
      </c>
      <c r="B283" s="76" t="s">
        <v>798</v>
      </c>
      <c r="C283" s="75" t="s">
        <v>2137</v>
      </c>
      <c r="D283" s="75">
        <v>48</v>
      </c>
      <c r="E283" s="75" t="s">
        <v>854</v>
      </c>
    </row>
    <row r="284" spans="1:5" ht="15" customHeight="1" x14ac:dyDescent="0.15">
      <c r="A284" s="76">
        <v>482</v>
      </c>
      <c r="B284" s="76" t="s">
        <v>798</v>
      </c>
      <c r="C284" s="75" t="s">
        <v>2137</v>
      </c>
      <c r="D284" s="75">
        <v>48</v>
      </c>
      <c r="E284" s="75" t="s">
        <v>856</v>
      </c>
    </row>
    <row r="285" spans="1:5" ht="15" customHeight="1" x14ac:dyDescent="0.15">
      <c r="A285" s="76">
        <v>483</v>
      </c>
      <c r="B285" s="76" t="s">
        <v>798</v>
      </c>
      <c r="C285" s="75" t="s">
        <v>2137</v>
      </c>
      <c r="D285" s="75">
        <v>48</v>
      </c>
      <c r="E285" s="75" t="s">
        <v>858</v>
      </c>
    </row>
    <row r="286" spans="1:5" ht="15" customHeight="1" x14ac:dyDescent="0.15">
      <c r="A286" s="76">
        <v>484</v>
      </c>
      <c r="B286" s="76" t="s">
        <v>798</v>
      </c>
      <c r="C286" s="75" t="s">
        <v>2137</v>
      </c>
      <c r="D286" s="75">
        <v>48</v>
      </c>
      <c r="E286" s="75" t="s">
        <v>860</v>
      </c>
    </row>
    <row r="287" spans="1:5" ht="15" customHeight="1" x14ac:dyDescent="0.15">
      <c r="A287" s="76">
        <v>485</v>
      </c>
      <c r="B287" s="76" t="s">
        <v>798</v>
      </c>
      <c r="C287" s="75" t="s">
        <v>2137</v>
      </c>
      <c r="D287" s="75">
        <v>48</v>
      </c>
      <c r="E287" s="75" t="s">
        <v>862</v>
      </c>
    </row>
    <row r="288" spans="1:5" ht="15" customHeight="1" x14ac:dyDescent="0.15">
      <c r="A288" s="76">
        <v>489</v>
      </c>
      <c r="B288" s="76" t="s">
        <v>798</v>
      </c>
      <c r="C288" s="75" t="s">
        <v>2137</v>
      </c>
      <c r="D288" s="75">
        <v>48</v>
      </c>
      <c r="E288" s="75" t="s">
        <v>864</v>
      </c>
    </row>
    <row r="289" spans="1:5" ht="15" customHeight="1" x14ac:dyDescent="0.15">
      <c r="A289" s="76">
        <v>490</v>
      </c>
      <c r="B289" s="76" t="s">
        <v>798</v>
      </c>
      <c r="C289" s="75" t="s">
        <v>2137</v>
      </c>
      <c r="D289" s="75">
        <v>49</v>
      </c>
      <c r="E289" s="75" t="s">
        <v>866</v>
      </c>
    </row>
    <row r="290" spans="1:5" ht="15" customHeight="1" x14ac:dyDescent="0.15">
      <c r="A290" s="78">
        <v>491</v>
      </c>
      <c r="B290" s="78" t="s">
        <v>798</v>
      </c>
      <c r="C290" s="77" t="s">
        <v>2137</v>
      </c>
      <c r="D290" s="77">
        <v>49</v>
      </c>
      <c r="E290" s="77" t="s">
        <v>869</v>
      </c>
    </row>
    <row r="291" spans="1:5" ht="15" customHeight="1" x14ac:dyDescent="0.15">
      <c r="A291" s="74">
        <v>500</v>
      </c>
      <c r="B291" s="74" t="s">
        <v>2192</v>
      </c>
      <c r="C291" s="73" t="s">
        <v>2191</v>
      </c>
      <c r="D291" s="73">
        <v>50</v>
      </c>
      <c r="E291" s="73" t="s">
        <v>871</v>
      </c>
    </row>
    <row r="292" spans="1:5" ht="15" customHeight="1" x14ac:dyDescent="0.15">
      <c r="A292" s="76">
        <v>501</v>
      </c>
      <c r="B292" s="76" t="s">
        <v>873</v>
      </c>
      <c r="C292" s="75" t="s">
        <v>2138</v>
      </c>
      <c r="D292" s="75">
        <v>50</v>
      </c>
      <c r="E292" s="75" t="s">
        <v>875</v>
      </c>
    </row>
    <row r="293" spans="1:5" ht="15" customHeight="1" x14ac:dyDescent="0.15">
      <c r="A293" s="76">
        <v>510</v>
      </c>
      <c r="B293" s="76" t="s">
        <v>873</v>
      </c>
      <c r="C293" s="75" t="s">
        <v>2138</v>
      </c>
      <c r="D293" s="75">
        <v>51</v>
      </c>
      <c r="E293" s="75" t="s">
        <v>877</v>
      </c>
    </row>
    <row r="294" spans="1:5" ht="15" customHeight="1" x14ac:dyDescent="0.15">
      <c r="A294" s="76">
        <v>511</v>
      </c>
      <c r="B294" s="76" t="s">
        <v>873</v>
      </c>
      <c r="C294" s="75" t="s">
        <v>2138</v>
      </c>
      <c r="D294" s="75">
        <v>51</v>
      </c>
      <c r="E294" s="75" t="s">
        <v>880</v>
      </c>
    </row>
    <row r="295" spans="1:5" ht="15" customHeight="1" x14ac:dyDescent="0.15">
      <c r="A295" s="76">
        <v>512</v>
      </c>
      <c r="B295" s="76" t="s">
        <v>873</v>
      </c>
      <c r="C295" s="75" t="s">
        <v>2138</v>
      </c>
      <c r="D295" s="75">
        <v>51</v>
      </c>
      <c r="E295" s="75" t="s">
        <v>882</v>
      </c>
    </row>
    <row r="296" spans="1:5" ht="15" customHeight="1" x14ac:dyDescent="0.15">
      <c r="A296" s="76">
        <v>513</v>
      </c>
      <c r="B296" s="76" t="s">
        <v>873</v>
      </c>
      <c r="C296" s="75" t="s">
        <v>2138</v>
      </c>
      <c r="D296" s="75">
        <v>51</v>
      </c>
      <c r="E296" s="75" t="s">
        <v>884</v>
      </c>
    </row>
    <row r="297" spans="1:5" ht="15" customHeight="1" x14ac:dyDescent="0.15">
      <c r="A297" s="76">
        <v>520</v>
      </c>
      <c r="B297" s="76" t="s">
        <v>873</v>
      </c>
      <c r="C297" s="75" t="s">
        <v>2138</v>
      </c>
      <c r="D297" s="75">
        <v>52</v>
      </c>
      <c r="E297" s="75" t="s">
        <v>886</v>
      </c>
    </row>
    <row r="298" spans="1:5" ht="15" customHeight="1" x14ac:dyDescent="0.15">
      <c r="A298" s="76">
        <v>521</v>
      </c>
      <c r="B298" s="76" t="s">
        <v>873</v>
      </c>
      <c r="C298" s="75" t="s">
        <v>2138</v>
      </c>
      <c r="D298" s="75">
        <v>52</v>
      </c>
      <c r="E298" s="75" t="s">
        <v>889</v>
      </c>
    </row>
    <row r="299" spans="1:5" ht="15" customHeight="1" x14ac:dyDescent="0.15">
      <c r="A299" s="76">
        <v>522</v>
      </c>
      <c r="B299" s="76" t="s">
        <v>873</v>
      </c>
      <c r="C299" s="75" t="s">
        <v>2138</v>
      </c>
      <c r="D299" s="75">
        <v>52</v>
      </c>
      <c r="E299" s="75" t="s">
        <v>891</v>
      </c>
    </row>
    <row r="300" spans="1:5" ht="15" customHeight="1" x14ac:dyDescent="0.15">
      <c r="A300" s="76">
        <v>530</v>
      </c>
      <c r="B300" s="76" t="s">
        <v>873</v>
      </c>
      <c r="C300" s="75" t="s">
        <v>2138</v>
      </c>
      <c r="D300" s="75">
        <v>53</v>
      </c>
      <c r="E300" s="75" t="s">
        <v>893</v>
      </c>
    </row>
    <row r="301" spans="1:5" ht="15" customHeight="1" x14ac:dyDescent="0.15">
      <c r="A301" s="76">
        <v>531</v>
      </c>
      <c r="B301" s="76" t="s">
        <v>873</v>
      </c>
      <c r="C301" s="75" t="s">
        <v>2138</v>
      </c>
      <c r="D301" s="75">
        <v>53</v>
      </c>
      <c r="E301" s="75" t="s">
        <v>896</v>
      </c>
    </row>
    <row r="302" spans="1:5" ht="15" customHeight="1" x14ac:dyDescent="0.15">
      <c r="A302" s="76">
        <v>532</v>
      </c>
      <c r="B302" s="76" t="s">
        <v>873</v>
      </c>
      <c r="C302" s="75" t="s">
        <v>2138</v>
      </c>
      <c r="D302" s="75">
        <v>53</v>
      </c>
      <c r="E302" s="75" t="s">
        <v>898</v>
      </c>
    </row>
    <row r="303" spans="1:5" ht="15" customHeight="1" x14ac:dyDescent="0.15">
      <c r="A303" s="76">
        <v>533</v>
      </c>
      <c r="B303" s="76" t="s">
        <v>873</v>
      </c>
      <c r="C303" s="75" t="s">
        <v>2138</v>
      </c>
      <c r="D303" s="75">
        <v>53</v>
      </c>
      <c r="E303" s="75" t="s">
        <v>900</v>
      </c>
    </row>
    <row r="304" spans="1:5" ht="15" customHeight="1" x14ac:dyDescent="0.15">
      <c r="A304" s="76">
        <v>534</v>
      </c>
      <c r="B304" s="76" t="s">
        <v>873</v>
      </c>
      <c r="C304" s="75" t="s">
        <v>2138</v>
      </c>
      <c r="D304" s="75">
        <v>53</v>
      </c>
      <c r="E304" s="75" t="s">
        <v>902</v>
      </c>
    </row>
    <row r="305" spans="1:5" ht="15" customHeight="1" x14ac:dyDescent="0.15">
      <c r="A305" s="76">
        <v>535</v>
      </c>
      <c r="B305" s="76" t="s">
        <v>873</v>
      </c>
      <c r="C305" s="75" t="s">
        <v>2138</v>
      </c>
      <c r="D305" s="75">
        <v>53</v>
      </c>
      <c r="E305" s="75" t="s">
        <v>904</v>
      </c>
    </row>
    <row r="306" spans="1:5" ht="15" customHeight="1" x14ac:dyDescent="0.15">
      <c r="A306" s="76">
        <v>536</v>
      </c>
      <c r="B306" s="76" t="s">
        <v>873</v>
      </c>
      <c r="C306" s="75" t="s">
        <v>2138</v>
      </c>
      <c r="D306" s="75">
        <v>53</v>
      </c>
      <c r="E306" s="75" t="s">
        <v>906</v>
      </c>
    </row>
    <row r="307" spans="1:5" ht="15" customHeight="1" x14ac:dyDescent="0.15">
      <c r="A307" s="76">
        <v>540</v>
      </c>
      <c r="B307" s="76" t="s">
        <v>873</v>
      </c>
      <c r="C307" s="75" t="s">
        <v>2138</v>
      </c>
      <c r="D307" s="75">
        <v>54</v>
      </c>
      <c r="E307" s="75" t="s">
        <v>908</v>
      </c>
    </row>
    <row r="308" spans="1:5" ht="15" customHeight="1" x14ac:dyDescent="0.15">
      <c r="A308" s="76">
        <v>541</v>
      </c>
      <c r="B308" s="76" t="s">
        <v>873</v>
      </c>
      <c r="C308" s="75" t="s">
        <v>2138</v>
      </c>
      <c r="D308" s="75">
        <v>54</v>
      </c>
      <c r="E308" s="75" t="s">
        <v>911</v>
      </c>
    </row>
    <row r="309" spans="1:5" ht="15" customHeight="1" x14ac:dyDescent="0.15">
      <c r="A309" s="76">
        <v>542</v>
      </c>
      <c r="B309" s="76" t="s">
        <v>873</v>
      </c>
      <c r="C309" s="75" t="s">
        <v>2138</v>
      </c>
      <c r="D309" s="75">
        <v>54</v>
      </c>
      <c r="E309" s="75" t="s">
        <v>913</v>
      </c>
    </row>
    <row r="310" spans="1:5" ht="15" customHeight="1" x14ac:dyDescent="0.15">
      <c r="A310" s="76">
        <v>543</v>
      </c>
      <c r="B310" s="76" t="s">
        <v>873</v>
      </c>
      <c r="C310" s="75" t="s">
        <v>2138</v>
      </c>
      <c r="D310" s="75">
        <v>54</v>
      </c>
      <c r="E310" s="75" t="s">
        <v>915</v>
      </c>
    </row>
    <row r="311" spans="1:5" ht="15" customHeight="1" x14ac:dyDescent="0.15">
      <c r="A311" s="76">
        <v>549</v>
      </c>
      <c r="B311" s="76" t="s">
        <v>873</v>
      </c>
      <c r="C311" s="75" t="s">
        <v>2138</v>
      </c>
      <c r="D311" s="75">
        <v>54</v>
      </c>
      <c r="E311" s="75" t="s">
        <v>917</v>
      </c>
    </row>
    <row r="312" spans="1:5" ht="15" customHeight="1" x14ac:dyDescent="0.15">
      <c r="A312" s="76">
        <v>550</v>
      </c>
      <c r="B312" s="76" t="s">
        <v>873</v>
      </c>
      <c r="C312" s="75" t="s">
        <v>2138</v>
      </c>
      <c r="D312" s="75">
        <v>55</v>
      </c>
      <c r="E312" s="75" t="s">
        <v>919</v>
      </c>
    </row>
    <row r="313" spans="1:5" ht="15" customHeight="1" x14ac:dyDescent="0.15">
      <c r="A313" s="76">
        <v>551</v>
      </c>
      <c r="B313" s="76" t="s">
        <v>873</v>
      </c>
      <c r="C313" s="75" t="s">
        <v>2138</v>
      </c>
      <c r="D313" s="75">
        <v>55</v>
      </c>
      <c r="E313" s="75" t="s">
        <v>922</v>
      </c>
    </row>
    <row r="314" spans="1:5" ht="15" customHeight="1" x14ac:dyDescent="0.15">
      <c r="A314" s="76">
        <v>552</v>
      </c>
      <c r="B314" s="76" t="s">
        <v>873</v>
      </c>
      <c r="C314" s="75" t="s">
        <v>2138</v>
      </c>
      <c r="D314" s="75">
        <v>55</v>
      </c>
      <c r="E314" s="75" t="s">
        <v>924</v>
      </c>
    </row>
    <row r="315" spans="1:5" ht="15" customHeight="1" x14ac:dyDescent="0.15">
      <c r="A315" s="76">
        <v>553</v>
      </c>
      <c r="B315" s="76" t="s">
        <v>873</v>
      </c>
      <c r="C315" s="75" t="s">
        <v>2138</v>
      </c>
      <c r="D315" s="75">
        <v>55</v>
      </c>
      <c r="E315" s="75" t="s">
        <v>926</v>
      </c>
    </row>
    <row r="316" spans="1:5" ht="15" customHeight="1" x14ac:dyDescent="0.15">
      <c r="A316" s="76">
        <v>559</v>
      </c>
      <c r="B316" s="76" t="s">
        <v>873</v>
      </c>
      <c r="C316" s="75" t="s">
        <v>2138</v>
      </c>
      <c r="D316" s="75">
        <v>55</v>
      </c>
      <c r="E316" s="75" t="s">
        <v>1523</v>
      </c>
    </row>
    <row r="317" spans="1:5" ht="15" customHeight="1" x14ac:dyDescent="0.15">
      <c r="A317" s="76">
        <v>560</v>
      </c>
      <c r="B317" s="76" t="s">
        <v>873</v>
      </c>
      <c r="C317" s="75" t="s">
        <v>2138</v>
      </c>
      <c r="D317" s="75">
        <v>56</v>
      </c>
      <c r="E317" s="75" t="s">
        <v>930</v>
      </c>
    </row>
    <row r="318" spans="1:5" ht="15" customHeight="1" x14ac:dyDescent="0.15">
      <c r="A318" s="76">
        <v>561</v>
      </c>
      <c r="B318" s="76" t="s">
        <v>873</v>
      </c>
      <c r="C318" s="75" t="s">
        <v>2138</v>
      </c>
      <c r="D318" s="75">
        <v>56</v>
      </c>
      <c r="E318" s="75" t="s">
        <v>933</v>
      </c>
    </row>
    <row r="319" spans="1:5" ht="15" customHeight="1" x14ac:dyDescent="0.15">
      <c r="A319" s="76">
        <v>569</v>
      </c>
      <c r="B319" s="76" t="s">
        <v>873</v>
      </c>
      <c r="C319" s="75" t="s">
        <v>2138</v>
      </c>
      <c r="D319" s="75">
        <v>56</v>
      </c>
      <c r="E319" s="75" t="s">
        <v>935</v>
      </c>
    </row>
    <row r="320" spans="1:5" ht="15" customHeight="1" x14ac:dyDescent="0.15">
      <c r="A320" s="76">
        <v>570</v>
      </c>
      <c r="B320" s="76" t="s">
        <v>873</v>
      </c>
      <c r="C320" s="75" t="s">
        <v>2138</v>
      </c>
      <c r="D320" s="75">
        <v>57</v>
      </c>
      <c r="E320" s="75" t="s">
        <v>937</v>
      </c>
    </row>
    <row r="321" spans="1:5" ht="15" customHeight="1" x14ac:dyDescent="0.15">
      <c r="A321" s="76">
        <v>571</v>
      </c>
      <c r="B321" s="76" t="s">
        <v>873</v>
      </c>
      <c r="C321" s="75" t="s">
        <v>2138</v>
      </c>
      <c r="D321" s="75">
        <v>57</v>
      </c>
      <c r="E321" s="75" t="s">
        <v>940</v>
      </c>
    </row>
    <row r="322" spans="1:5" ht="15" customHeight="1" x14ac:dyDescent="0.15">
      <c r="A322" s="76">
        <v>572</v>
      </c>
      <c r="B322" s="76" t="s">
        <v>873</v>
      </c>
      <c r="C322" s="75" t="s">
        <v>2138</v>
      </c>
      <c r="D322" s="75">
        <v>57</v>
      </c>
      <c r="E322" s="75" t="s">
        <v>942</v>
      </c>
    </row>
    <row r="323" spans="1:5" ht="15" customHeight="1" x14ac:dyDescent="0.15">
      <c r="A323" s="76">
        <v>573</v>
      </c>
      <c r="B323" s="76" t="s">
        <v>873</v>
      </c>
      <c r="C323" s="75" t="s">
        <v>2138</v>
      </c>
      <c r="D323" s="75">
        <v>57</v>
      </c>
      <c r="E323" s="75" t="s">
        <v>944</v>
      </c>
    </row>
    <row r="324" spans="1:5" ht="15" customHeight="1" x14ac:dyDescent="0.15">
      <c r="A324" s="76">
        <v>574</v>
      </c>
      <c r="B324" s="76" t="s">
        <v>873</v>
      </c>
      <c r="C324" s="75" t="s">
        <v>2138</v>
      </c>
      <c r="D324" s="75">
        <v>57</v>
      </c>
      <c r="E324" s="75" t="s">
        <v>946</v>
      </c>
    </row>
    <row r="325" spans="1:5" ht="15" customHeight="1" x14ac:dyDescent="0.15">
      <c r="A325" s="76">
        <v>579</v>
      </c>
      <c r="B325" s="76" t="s">
        <v>873</v>
      </c>
      <c r="C325" s="75" t="s">
        <v>2138</v>
      </c>
      <c r="D325" s="75">
        <v>57</v>
      </c>
      <c r="E325" s="75" t="s">
        <v>948</v>
      </c>
    </row>
    <row r="326" spans="1:5" ht="15" customHeight="1" x14ac:dyDescent="0.15">
      <c r="A326" s="76">
        <v>580</v>
      </c>
      <c r="B326" s="76" t="s">
        <v>873</v>
      </c>
      <c r="C326" s="75" t="s">
        <v>2138</v>
      </c>
      <c r="D326" s="75">
        <v>58</v>
      </c>
      <c r="E326" s="75" t="s">
        <v>950</v>
      </c>
    </row>
    <row r="327" spans="1:5" ht="15" customHeight="1" x14ac:dyDescent="0.15">
      <c r="A327" s="76">
        <v>581</v>
      </c>
      <c r="B327" s="76" t="s">
        <v>873</v>
      </c>
      <c r="C327" s="75" t="s">
        <v>2138</v>
      </c>
      <c r="D327" s="75">
        <v>58</v>
      </c>
      <c r="E327" s="75" t="s">
        <v>953</v>
      </c>
    </row>
    <row r="328" spans="1:5" ht="15" customHeight="1" x14ac:dyDescent="0.15">
      <c r="A328" s="76">
        <v>582</v>
      </c>
      <c r="B328" s="76" t="s">
        <v>873</v>
      </c>
      <c r="C328" s="75" t="s">
        <v>2138</v>
      </c>
      <c r="D328" s="75">
        <v>58</v>
      </c>
      <c r="E328" s="75" t="s">
        <v>955</v>
      </c>
    </row>
    <row r="329" spans="1:5" ht="15" customHeight="1" x14ac:dyDescent="0.15">
      <c r="A329" s="76">
        <v>583</v>
      </c>
      <c r="B329" s="76" t="s">
        <v>873</v>
      </c>
      <c r="C329" s="75" t="s">
        <v>2138</v>
      </c>
      <c r="D329" s="75">
        <v>58</v>
      </c>
      <c r="E329" s="75" t="s">
        <v>957</v>
      </c>
    </row>
    <row r="330" spans="1:5" ht="15" customHeight="1" x14ac:dyDescent="0.15">
      <c r="A330" s="76">
        <v>584</v>
      </c>
      <c r="B330" s="76" t="s">
        <v>873</v>
      </c>
      <c r="C330" s="75" t="s">
        <v>2138</v>
      </c>
      <c r="D330" s="75">
        <v>58</v>
      </c>
      <c r="E330" s="75" t="s">
        <v>959</v>
      </c>
    </row>
    <row r="331" spans="1:5" ht="15" customHeight="1" x14ac:dyDescent="0.15">
      <c r="A331" s="76">
        <v>585</v>
      </c>
      <c r="B331" s="76" t="s">
        <v>873</v>
      </c>
      <c r="C331" s="75" t="s">
        <v>2138</v>
      </c>
      <c r="D331" s="75">
        <v>58</v>
      </c>
      <c r="E331" s="75" t="s">
        <v>961</v>
      </c>
    </row>
    <row r="332" spans="1:5" ht="15" customHeight="1" x14ac:dyDescent="0.15">
      <c r="A332" s="76">
        <v>586</v>
      </c>
      <c r="B332" s="76" t="s">
        <v>873</v>
      </c>
      <c r="C332" s="75" t="s">
        <v>2138</v>
      </c>
      <c r="D332" s="75">
        <v>58</v>
      </c>
      <c r="E332" s="75" t="s">
        <v>963</v>
      </c>
    </row>
    <row r="333" spans="1:5" ht="15" customHeight="1" x14ac:dyDescent="0.15">
      <c r="A333" s="76">
        <v>589</v>
      </c>
      <c r="B333" s="76" t="s">
        <v>873</v>
      </c>
      <c r="C333" s="75" t="s">
        <v>2138</v>
      </c>
      <c r="D333" s="75">
        <v>58</v>
      </c>
      <c r="E333" s="75" t="s">
        <v>965</v>
      </c>
    </row>
    <row r="334" spans="1:5" ht="15" customHeight="1" x14ac:dyDescent="0.15">
      <c r="A334" s="76">
        <v>590</v>
      </c>
      <c r="B334" s="76" t="s">
        <v>873</v>
      </c>
      <c r="C334" s="75" t="s">
        <v>2138</v>
      </c>
      <c r="D334" s="75">
        <v>59</v>
      </c>
      <c r="E334" s="75" t="s">
        <v>967</v>
      </c>
    </row>
    <row r="335" spans="1:5" ht="15" customHeight="1" x14ac:dyDescent="0.15">
      <c r="A335" s="76">
        <v>591</v>
      </c>
      <c r="B335" s="76" t="s">
        <v>873</v>
      </c>
      <c r="C335" s="75" t="s">
        <v>2138</v>
      </c>
      <c r="D335" s="75">
        <v>59</v>
      </c>
      <c r="E335" s="75" t="s">
        <v>970</v>
      </c>
    </row>
    <row r="336" spans="1:5" ht="15" customHeight="1" x14ac:dyDescent="0.15">
      <c r="A336" s="76">
        <v>592</v>
      </c>
      <c r="B336" s="76" t="s">
        <v>873</v>
      </c>
      <c r="C336" s="75" t="s">
        <v>2138</v>
      </c>
      <c r="D336" s="75">
        <v>59</v>
      </c>
      <c r="E336" s="75" t="s">
        <v>972</v>
      </c>
    </row>
    <row r="337" spans="1:5" ht="15" customHeight="1" x14ac:dyDescent="0.15">
      <c r="A337" s="76">
        <v>593</v>
      </c>
      <c r="B337" s="76" t="s">
        <v>873</v>
      </c>
      <c r="C337" s="75" t="s">
        <v>2138</v>
      </c>
      <c r="D337" s="75">
        <v>59</v>
      </c>
      <c r="E337" s="75" t="s">
        <v>974</v>
      </c>
    </row>
    <row r="338" spans="1:5" ht="15" customHeight="1" x14ac:dyDescent="0.15">
      <c r="A338" s="76">
        <v>600</v>
      </c>
      <c r="B338" s="76" t="s">
        <v>873</v>
      </c>
      <c r="C338" s="75" t="s">
        <v>2138</v>
      </c>
      <c r="D338" s="75">
        <v>60</v>
      </c>
      <c r="E338" s="75" t="s">
        <v>976</v>
      </c>
    </row>
    <row r="339" spans="1:5" ht="15" customHeight="1" x14ac:dyDescent="0.15">
      <c r="A339" s="76">
        <v>601</v>
      </c>
      <c r="B339" s="76" t="s">
        <v>873</v>
      </c>
      <c r="C339" s="75" t="s">
        <v>2138</v>
      </c>
      <c r="D339" s="75">
        <v>60</v>
      </c>
      <c r="E339" s="75" t="s">
        <v>979</v>
      </c>
    </row>
    <row r="340" spans="1:5" ht="15" customHeight="1" x14ac:dyDescent="0.15">
      <c r="A340" s="76">
        <v>602</v>
      </c>
      <c r="B340" s="76" t="s">
        <v>873</v>
      </c>
      <c r="C340" s="75" t="s">
        <v>2138</v>
      </c>
      <c r="D340" s="75">
        <v>60</v>
      </c>
      <c r="E340" s="75" t="s">
        <v>981</v>
      </c>
    </row>
    <row r="341" spans="1:5" ht="15" customHeight="1" x14ac:dyDescent="0.15">
      <c r="A341" s="76">
        <v>603</v>
      </c>
      <c r="B341" s="76" t="s">
        <v>873</v>
      </c>
      <c r="C341" s="75" t="s">
        <v>2138</v>
      </c>
      <c r="D341" s="75">
        <v>60</v>
      </c>
      <c r="E341" s="75" t="s">
        <v>983</v>
      </c>
    </row>
    <row r="342" spans="1:5" ht="15" customHeight="1" x14ac:dyDescent="0.15">
      <c r="A342" s="76">
        <v>604</v>
      </c>
      <c r="B342" s="76" t="s">
        <v>873</v>
      </c>
      <c r="C342" s="75" t="s">
        <v>2138</v>
      </c>
      <c r="D342" s="75">
        <v>60</v>
      </c>
      <c r="E342" s="75" t="s">
        <v>985</v>
      </c>
    </row>
    <row r="343" spans="1:5" ht="15" customHeight="1" x14ac:dyDescent="0.15">
      <c r="A343" s="76">
        <v>605</v>
      </c>
      <c r="B343" s="76" t="s">
        <v>873</v>
      </c>
      <c r="C343" s="75" t="s">
        <v>2138</v>
      </c>
      <c r="D343" s="75">
        <v>60</v>
      </c>
      <c r="E343" s="75" t="s">
        <v>987</v>
      </c>
    </row>
    <row r="344" spans="1:5" ht="15" customHeight="1" x14ac:dyDescent="0.15">
      <c r="A344" s="76">
        <v>606</v>
      </c>
      <c r="B344" s="76" t="s">
        <v>873</v>
      </c>
      <c r="C344" s="75" t="s">
        <v>2138</v>
      </c>
      <c r="D344" s="75">
        <v>60</v>
      </c>
      <c r="E344" s="75" t="s">
        <v>989</v>
      </c>
    </row>
    <row r="345" spans="1:5" ht="15" customHeight="1" x14ac:dyDescent="0.15">
      <c r="A345" s="76">
        <v>607</v>
      </c>
      <c r="B345" s="76" t="s">
        <v>873</v>
      </c>
      <c r="C345" s="75" t="s">
        <v>2138</v>
      </c>
      <c r="D345" s="75">
        <v>60</v>
      </c>
      <c r="E345" s="75" t="s">
        <v>991</v>
      </c>
    </row>
    <row r="346" spans="1:5" ht="15" customHeight="1" x14ac:dyDescent="0.15">
      <c r="A346" s="76">
        <v>608</v>
      </c>
      <c r="B346" s="76" t="s">
        <v>873</v>
      </c>
      <c r="C346" s="75" t="s">
        <v>2138</v>
      </c>
      <c r="D346" s="75">
        <v>60</v>
      </c>
      <c r="E346" s="75" t="s">
        <v>993</v>
      </c>
    </row>
    <row r="347" spans="1:5" ht="15" customHeight="1" x14ac:dyDescent="0.15">
      <c r="A347" s="76">
        <v>609</v>
      </c>
      <c r="B347" s="76" t="s">
        <v>873</v>
      </c>
      <c r="C347" s="75" t="s">
        <v>2138</v>
      </c>
      <c r="D347" s="75">
        <v>60</v>
      </c>
      <c r="E347" s="75" t="s">
        <v>995</v>
      </c>
    </row>
    <row r="348" spans="1:5" ht="15" customHeight="1" x14ac:dyDescent="0.15">
      <c r="A348" s="76">
        <v>610</v>
      </c>
      <c r="B348" s="76" t="s">
        <v>873</v>
      </c>
      <c r="C348" s="75" t="s">
        <v>2138</v>
      </c>
      <c r="D348" s="75">
        <v>61</v>
      </c>
      <c r="E348" s="75" t="s">
        <v>997</v>
      </c>
    </row>
    <row r="349" spans="1:5" ht="15" customHeight="1" x14ac:dyDescent="0.15">
      <c r="A349" s="76">
        <v>611</v>
      </c>
      <c r="B349" s="76" t="s">
        <v>873</v>
      </c>
      <c r="C349" s="75" t="s">
        <v>2138</v>
      </c>
      <c r="D349" s="75">
        <v>61</v>
      </c>
      <c r="E349" s="75" t="s">
        <v>1000</v>
      </c>
    </row>
    <row r="350" spans="1:5" ht="15" customHeight="1" x14ac:dyDescent="0.15">
      <c r="A350" s="76">
        <v>612</v>
      </c>
      <c r="B350" s="76" t="s">
        <v>873</v>
      </c>
      <c r="C350" s="75" t="s">
        <v>2138</v>
      </c>
      <c r="D350" s="75">
        <v>61</v>
      </c>
      <c r="E350" s="75" t="s">
        <v>1002</v>
      </c>
    </row>
    <row r="351" spans="1:5" ht="15" customHeight="1" x14ac:dyDescent="0.15">
      <c r="A351" s="78">
        <v>619</v>
      </c>
      <c r="B351" s="78" t="s">
        <v>873</v>
      </c>
      <c r="C351" s="77" t="s">
        <v>2138</v>
      </c>
      <c r="D351" s="77">
        <v>61</v>
      </c>
      <c r="E351" s="77" t="s">
        <v>1004</v>
      </c>
    </row>
    <row r="352" spans="1:5" ht="15" customHeight="1" x14ac:dyDescent="0.15">
      <c r="A352" s="74">
        <v>620</v>
      </c>
      <c r="B352" s="74" t="s">
        <v>2193</v>
      </c>
      <c r="C352" s="73" t="s">
        <v>2194</v>
      </c>
      <c r="D352" s="73">
        <v>62</v>
      </c>
      <c r="E352" s="73" t="s">
        <v>1006</v>
      </c>
    </row>
    <row r="353" spans="1:5" ht="15" customHeight="1" x14ac:dyDescent="0.15">
      <c r="A353" s="76">
        <v>621</v>
      </c>
      <c r="B353" s="76" t="s">
        <v>1008</v>
      </c>
      <c r="C353" s="75" t="s">
        <v>2139</v>
      </c>
      <c r="D353" s="75">
        <v>62</v>
      </c>
      <c r="E353" s="75" t="s">
        <v>1010</v>
      </c>
    </row>
    <row r="354" spans="1:5" ht="15" customHeight="1" x14ac:dyDescent="0.15">
      <c r="A354" s="76">
        <v>622</v>
      </c>
      <c r="B354" s="76" t="s">
        <v>1008</v>
      </c>
      <c r="C354" s="75" t="s">
        <v>2139</v>
      </c>
      <c r="D354" s="75">
        <v>62</v>
      </c>
      <c r="E354" s="75" t="s">
        <v>1012</v>
      </c>
    </row>
    <row r="355" spans="1:5" ht="15" customHeight="1" x14ac:dyDescent="0.15">
      <c r="A355" s="76">
        <v>630</v>
      </c>
      <c r="B355" s="76" t="s">
        <v>1008</v>
      </c>
      <c r="C355" s="75" t="s">
        <v>2139</v>
      </c>
      <c r="D355" s="75">
        <v>63</v>
      </c>
      <c r="E355" s="75" t="s">
        <v>1014</v>
      </c>
    </row>
    <row r="356" spans="1:5" ht="15" customHeight="1" x14ac:dyDescent="0.15">
      <c r="A356" s="76">
        <v>631</v>
      </c>
      <c r="B356" s="76" t="s">
        <v>1008</v>
      </c>
      <c r="C356" s="75" t="s">
        <v>2139</v>
      </c>
      <c r="D356" s="75">
        <v>63</v>
      </c>
      <c r="E356" s="75" t="s">
        <v>1017</v>
      </c>
    </row>
    <row r="357" spans="1:5" ht="15" customHeight="1" x14ac:dyDescent="0.15">
      <c r="A357" s="76">
        <v>632</v>
      </c>
      <c r="B357" s="76" t="s">
        <v>1008</v>
      </c>
      <c r="C357" s="75" t="s">
        <v>2139</v>
      </c>
      <c r="D357" s="75">
        <v>63</v>
      </c>
      <c r="E357" s="75" t="s">
        <v>1019</v>
      </c>
    </row>
    <row r="358" spans="1:5" ht="15" customHeight="1" x14ac:dyDescent="0.15">
      <c r="A358" s="76">
        <v>640</v>
      </c>
      <c r="B358" s="76" t="s">
        <v>1008</v>
      </c>
      <c r="C358" s="75" t="s">
        <v>2139</v>
      </c>
      <c r="D358" s="75">
        <v>64</v>
      </c>
      <c r="E358" s="75" t="s">
        <v>1021</v>
      </c>
    </row>
    <row r="359" spans="1:5" ht="15" customHeight="1" x14ac:dyDescent="0.15">
      <c r="A359" s="76">
        <v>641</v>
      </c>
      <c r="B359" s="76" t="s">
        <v>1008</v>
      </c>
      <c r="C359" s="75" t="s">
        <v>2139</v>
      </c>
      <c r="D359" s="75">
        <v>64</v>
      </c>
      <c r="E359" s="75" t="s">
        <v>1024</v>
      </c>
    </row>
    <row r="360" spans="1:5" ht="15" customHeight="1" x14ac:dyDescent="0.15">
      <c r="A360" s="76">
        <v>642</v>
      </c>
      <c r="B360" s="76" t="s">
        <v>1008</v>
      </c>
      <c r="C360" s="75" t="s">
        <v>2139</v>
      </c>
      <c r="D360" s="75">
        <v>64</v>
      </c>
      <c r="E360" s="75" t="s">
        <v>1026</v>
      </c>
    </row>
    <row r="361" spans="1:5" ht="15" customHeight="1" x14ac:dyDescent="0.15">
      <c r="A361" s="76">
        <v>643</v>
      </c>
      <c r="B361" s="76" t="s">
        <v>1008</v>
      </c>
      <c r="C361" s="75" t="s">
        <v>2139</v>
      </c>
      <c r="D361" s="75">
        <v>64</v>
      </c>
      <c r="E361" s="75" t="s">
        <v>1028</v>
      </c>
    </row>
    <row r="362" spans="1:5" ht="15" customHeight="1" x14ac:dyDescent="0.15">
      <c r="A362" s="76">
        <v>649</v>
      </c>
      <c r="B362" s="76" t="s">
        <v>1008</v>
      </c>
      <c r="C362" s="75" t="s">
        <v>2139</v>
      </c>
      <c r="D362" s="75">
        <v>64</v>
      </c>
      <c r="E362" s="75" t="s">
        <v>1030</v>
      </c>
    </row>
    <row r="363" spans="1:5" ht="15" customHeight="1" x14ac:dyDescent="0.15">
      <c r="A363" s="76">
        <v>650</v>
      </c>
      <c r="B363" s="76" t="s">
        <v>1008</v>
      </c>
      <c r="C363" s="75" t="s">
        <v>2139</v>
      </c>
      <c r="D363" s="75">
        <v>65</v>
      </c>
      <c r="E363" s="75" t="s">
        <v>1032</v>
      </c>
    </row>
    <row r="364" spans="1:5" ht="15" customHeight="1" x14ac:dyDescent="0.15">
      <c r="A364" s="76">
        <v>651</v>
      </c>
      <c r="B364" s="76" t="s">
        <v>1008</v>
      </c>
      <c r="C364" s="75" t="s">
        <v>2139</v>
      </c>
      <c r="D364" s="75">
        <v>65</v>
      </c>
      <c r="E364" s="75" t="s">
        <v>1035</v>
      </c>
    </row>
    <row r="365" spans="1:5" ht="15" customHeight="1" x14ac:dyDescent="0.15">
      <c r="A365" s="76">
        <v>652</v>
      </c>
      <c r="B365" s="76" t="s">
        <v>1008</v>
      </c>
      <c r="C365" s="75" t="s">
        <v>2139</v>
      </c>
      <c r="D365" s="75">
        <v>65</v>
      </c>
      <c r="E365" s="75" t="s">
        <v>2140</v>
      </c>
    </row>
    <row r="366" spans="1:5" ht="15" customHeight="1" x14ac:dyDescent="0.15">
      <c r="A366" s="76">
        <v>660</v>
      </c>
      <c r="B366" s="76" t="s">
        <v>1008</v>
      </c>
      <c r="C366" s="75" t="s">
        <v>2139</v>
      </c>
      <c r="D366" s="75">
        <v>66</v>
      </c>
      <c r="E366" s="75" t="s">
        <v>1039</v>
      </c>
    </row>
    <row r="367" spans="1:5" ht="15" customHeight="1" x14ac:dyDescent="0.15">
      <c r="A367" s="76">
        <v>661</v>
      </c>
      <c r="B367" s="76" t="s">
        <v>1008</v>
      </c>
      <c r="C367" s="75" t="s">
        <v>2139</v>
      </c>
      <c r="D367" s="75">
        <v>66</v>
      </c>
      <c r="E367" s="75" t="s">
        <v>1042</v>
      </c>
    </row>
    <row r="368" spans="1:5" ht="15" customHeight="1" x14ac:dyDescent="0.15">
      <c r="A368" s="76">
        <v>662</v>
      </c>
      <c r="B368" s="76" t="s">
        <v>1008</v>
      </c>
      <c r="C368" s="75" t="s">
        <v>2139</v>
      </c>
      <c r="D368" s="75">
        <v>66</v>
      </c>
      <c r="E368" s="75" t="s">
        <v>1044</v>
      </c>
    </row>
    <row r="369" spans="1:5" ht="15" customHeight="1" x14ac:dyDescent="0.15">
      <c r="A369" s="76">
        <v>663</v>
      </c>
      <c r="B369" s="76" t="s">
        <v>1008</v>
      </c>
      <c r="C369" s="75" t="s">
        <v>2139</v>
      </c>
      <c r="D369" s="75">
        <v>66</v>
      </c>
      <c r="E369" s="75" t="s">
        <v>1046</v>
      </c>
    </row>
    <row r="370" spans="1:5" ht="15" customHeight="1" x14ac:dyDescent="0.15">
      <c r="A370" s="76">
        <v>670</v>
      </c>
      <c r="B370" s="76" t="s">
        <v>1008</v>
      </c>
      <c r="C370" s="75" t="s">
        <v>2139</v>
      </c>
      <c r="D370" s="75">
        <v>67</v>
      </c>
      <c r="E370" s="75" t="s">
        <v>1048</v>
      </c>
    </row>
    <row r="371" spans="1:5" ht="15" customHeight="1" x14ac:dyDescent="0.15">
      <c r="A371" s="76">
        <v>671</v>
      </c>
      <c r="B371" s="76" t="s">
        <v>1008</v>
      </c>
      <c r="C371" s="75" t="s">
        <v>2139</v>
      </c>
      <c r="D371" s="75">
        <v>67</v>
      </c>
      <c r="E371" s="75" t="s">
        <v>1051</v>
      </c>
    </row>
    <row r="372" spans="1:5" ht="15" customHeight="1" x14ac:dyDescent="0.15">
      <c r="A372" s="76">
        <v>672</v>
      </c>
      <c r="B372" s="76" t="s">
        <v>1008</v>
      </c>
      <c r="C372" s="75" t="s">
        <v>2139</v>
      </c>
      <c r="D372" s="75">
        <v>67</v>
      </c>
      <c r="E372" s="75" t="s">
        <v>1053</v>
      </c>
    </row>
    <row r="373" spans="1:5" ht="15" customHeight="1" x14ac:dyDescent="0.15">
      <c r="A373" s="76">
        <v>673</v>
      </c>
      <c r="B373" s="76" t="s">
        <v>1008</v>
      </c>
      <c r="C373" s="75" t="s">
        <v>2139</v>
      </c>
      <c r="D373" s="75">
        <v>67</v>
      </c>
      <c r="E373" s="75" t="s">
        <v>2141</v>
      </c>
    </row>
    <row r="374" spans="1:5" ht="15" customHeight="1" x14ac:dyDescent="0.15">
      <c r="A374" s="76">
        <v>674</v>
      </c>
      <c r="B374" s="76" t="s">
        <v>1008</v>
      </c>
      <c r="C374" s="75" t="s">
        <v>2139</v>
      </c>
      <c r="D374" s="75">
        <v>67</v>
      </c>
      <c r="E374" s="75" t="s">
        <v>1057</v>
      </c>
    </row>
    <row r="375" spans="1:5" ht="15" customHeight="1" x14ac:dyDescent="0.15">
      <c r="A375" s="78">
        <v>675</v>
      </c>
      <c r="B375" s="78" t="s">
        <v>1008</v>
      </c>
      <c r="C375" s="77" t="s">
        <v>2139</v>
      </c>
      <c r="D375" s="77">
        <v>67</v>
      </c>
      <c r="E375" s="77" t="s">
        <v>1059</v>
      </c>
    </row>
    <row r="376" spans="1:5" ht="15" customHeight="1" x14ac:dyDescent="0.15">
      <c r="A376" s="74">
        <v>680</v>
      </c>
      <c r="B376" s="74" t="s">
        <v>2195</v>
      </c>
      <c r="C376" s="73" t="s">
        <v>2196</v>
      </c>
      <c r="D376" s="73">
        <v>68</v>
      </c>
      <c r="E376" s="73" t="s">
        <v>1061</v>
      </c>
    </row>
    <row r="377" spans="1:5" ht="15" customHeight="1" x14ac:dyDescent="0.15">
      <c r="A377" s="76">
        <v>681</v>
      </c>
      <c r="B377" s="76" t="s">
        <v>1063</v>
      </c>
      <c r="C377" s="75" t="s">
        <v>2142</v>
      </c>
      <c r="D377" s="75">
        <v>68</v>
      </c>
      <c r="E377" s="75" t="s">
        <v>1065</v>
      </c>
    </row>
    <row r="378" spans="1:5" ht="15" customHeight="1" x14ac:dyDescent="0.15">
      <c r="A378" s="76">
        <v>682</v>
      </c>
      <c r="B378" s="76" t="s">
        <v>1063</v>
      </c>
      <c r="C378" s="75" t="s">
        <v>2142</v>
      </c>
      <c r="D378" s="75">
        <v>68</v>
      </c>
      <c r="E378" s="75" t="s">
        <v>1067</v>
      </c>
    </row>
    <row r="379" spans="1:5" ht="15" customHeight="1" x14ac:dyDescent="0.15">
      <c r="A379" s="76">
        <v>690</v>
      </c>
      <c r="B379" s="76" t="s">
        <v>1063</v>
      </c>
      <c r="C379" s="75" t="s">
        <v>2142</v>
      </c>
      <c r="D379" s="75">
        <v>69</v>
      </c>
      <c r="E379" s="75" t="s">
        <v>1069</v>
      </c>
    </row>
    <row r="380" spans="1:5" ht="15" customHeight="1" x14ac:dyDescent="0.15">
      <c r="A380" s="76">
        <v>691</v>
      </c>
      <c r="B380" s="76" t="s">
        <v>1063</v>
      </c>
      <c r="C380" s="75" t="s">
        <v>2142</v>
      </c>
      <c r="D380" s="75">
        <v>69</v>
      </c>
      <c r="E380" s="75" t="s">
        <v>2143</v>
      </c>
    </row>
    <row r="381" spans="1:5" ht="15" customHeight="1" x14ac:dyDescent="0.15">
      <c r="A381" s="76">
        <v>692</v>
      </c>
      <c r="B381" s="76" t="s">
        <v>1063</v>
      </c>
      <c r="C381" s="75" t="s">
        <v>2142</v>
      </c>
      <c r="D381" s="75">
        <v>69</v>
      </c>
      <c r="E381" s="75" t="s">
        <v>2144</v>
      </c>
    </row>
    <row r="382" spans="1:5" ht="15" customHeight="1" x14ac:dyDescent="0.15">
      <c r="A382" s="76">
        <v>693</v>
      </c>
      <c r="B382" s="76" t="s">
        <v>1063</v>
      </c>
      <c r="C382" s="75" t="s">
        <v>2142</v>
      </c>
      <c r="D382" s="75">
        <v>69</v>
      </c>
      <c r="E382" s="75" t="s">
        <v>1076</v>
      </c>
    </row>
    <row r="383" spans="1:5" ht="15" customHeight="1" x14ac:dyDescent="0.15">
      <c r="A383" s="76">
        <v>694</v>
      </c>
      <c r="B383" s="76" t="s">
        <v>1063</v>
      </c>
      <c r="C383" s="75" t="s">
        <v>2142</v>
      </c>
      <c r="D383" s="75">
        <v>69</v>
      </c>
      <c r="E383" s="75" t="s">
        <v>1078</v>
      </c>
    </row>
    <row r="384" spans="1:5" ht="15" customHeight="1" x14ac:dyDescent="0.15">
      <c r="A384" s="76">
        <v>700</v>
      </c>
      <c r="B384" s="76" t="s">
        <v>1063</v>
      </c>
      <c r="C384" s="75" t="s">
        <v>2142</v>
      </c>
      <c r="D384" s="75">
        <v>70</v>
      </c>
      <c r="E384" s="75" t="s">
        <v>1080</v>
      </c>
    </row>
    <row r="385" spans="1:5" ht="15" customHeight="1" x14ac:dyDescent="0.15">
      <c r="A385" s="76">
        <v>701</v>
      </c>
      <c r="B385" s="76" t="s">
        <v>1063</v>
      </c>
      <c r="C385" s="75" t="s">
        <v>2142</v>
      </c>
      <c r="D385" s="75">
        <v>70</v>
      </c>
      <c r="E385" s="75" t="s">
        <v>1083</v>
      </c>
    </row>
    <row r="386" spans="1:5" ht="15" customHeight="1" x14ac:dyDescent="0.15">
      <c r="A386" s="76">
        <v>702</v>
      </c>
      <c r="B386" s="76" t="s">
        <v>1063</v>
      </c>
      <c r="C386" s="75" t="s">
        <v>2142</v>
      </c>
      <c r="D386" s="75">
        <v>70</v>
      </c>
      <c r="E386" s="75" t="s">
        <v>1085</v>
      </c>
    </row>
    <row r="387" spans="1:5" ht="15" customHeight="1" x14ac:dyDescent="0.15">
      <c r="A387" s="76">
        <v>703</v>
      </c>
      <c r="B387" s="76" t="s">
        <v>1063</v>
      </c>
      <c r="C387" s="75" t="s">
        <v>2142</v>
      </c>
      <c r="D387" s="75">
        <v>70</v>
      </c>
      <c r="E387" s="75" t="s">
        <v>1087</v>
      </c>
    </row>
    <row r="388" spans="1:5" ht="15" customHeight="1" x14ac:dyDescent="0.15">
      <c r="A388" s="76">
        <v>704</v>
      </c>
      <c r="B388" s="76" t="s">
        <v>1063</v>
      </c>
      <c r="C388" s="75" t="s">
        <v>2142</v>
      </c>
      <c r="D388" s="75">
        <v>70</v>
      </c>
      <c r="E388" s="75" t="s">
        <v>1089</v>
      </c>
    </row>
    <row r="389" spans="1:5" ht="15" customHeight="1" x14ac:dyDescent="0.15">
      <c r="A389" s="76">
        <v>705</v>
      </c>
      <c r="B389" s="76" t="s">
        <v>1063</v>
      </c>
      <c r="C389" s="75" t="s">
        <v>2142</v>
      </c>
      <c r="D389" s="75">
        <v>70</v>
      </c>
      <c r="E389" s="75" t="s">
        <v>1091</v>
      </c>
    </row>
    <row r="390" spans="1:5" ht="15" customHeight="1" x14ac:dyDescent="0.15">
      <c r="A390" s="78">
        <v>709</v>
      </c>
      <c r="B390" s="78" t="s">
        <v>1063</v>
      </c>
      <c r="C390" s="77" t="s">
        <v>2142</v>
      </c>
      <c r="D390" s="77">
        <v>70</v>
      </c>
      <c r="E390" s="77" t="s">
        <v>1093</v>
      </c>
    </row>
    <row r="391" spans="1:5" ht="15" customHeight="1" x14ac:dyDescent="0.15">
      <c r="A391" s="74">
        <v>710</v>
      </c>
      <c r="B391" s="74" t="s">
        <v>2198</v>
      </c>
      <c r="C391" s="73" t="s">
        <v>2197</v>
      </c>
      <c r="D391" s="73">
        <v>71</v>
      </c>
      <c r="E391" s="73" t="s">
        <v>1095</v>
      </c>
    </row>
    <row r="392" spans="1:5" ht="15" customHeight="1" x14ac:dyDescent="0.15">
      <c r="A392" s="76">
        <v>711</v>
      </c>
      <c r="B392" s="76" t="s">
        <v>1097</v>
      </c>
      <c r="C392" s="75" t="s">
        <v>2145</v>
      </c>
      <c r="D392" s="75">
        <v>71</v>
      </c>
      <c r="E392" s="75" t="s">
        <v>1099</v>
      </c>
    </row>
    <row r="393" spans="1:5" ht="15" customHeight="1" x14ac:dyDescent="0.15">
      <c r="A393" s="76">
        <v>712</v>
      </c>
      <c r="B393" s="76" t="s">
        <v>1097</v>
      </c>
      <c r="C393" s="75" t="s">
        <v>2145</v>
      </c>
      <c r="D393" s="75">
        <v>71</v>
      </c>
      <c r="E393" s="75" t="s">
        <v>1101</v>
      </c>
    </row>
    <row r="394" spans="1:5" ht="15" customHeight="1" x14ac:dyDescent="0.15">
      <c r="A394" s="76">
        <v>720</v>
      </c>
      <c r="B394" s="76" t="s">
        <v>1097</v>
      </c>
      <c r="C394" s="75" t="s">
        <v>2145</v>
      </c>
      <c r="D394" s="75">
        <v>72</v>
      </c>
      <c r="E394" s="75" t="s">
        <v>1103</v>
      </c>
    </row>
    <row r="395" spans="1:5" ht="15" customHeight="1" x14ac:dyDescent="0.15">
      <c r="A395" s="76">
        <v>721</v>
      </c>
      <c r="B395" s="76" t="s">
        <v>1097</v>
      </c>
      <c r="C395" s="75" t="s">
        <v>2145</v>
      </c>
      <c r="D395" s="75">
        <v>72</v>
      </c>
      <c r="E395" s="75" t="s">
        <v>1106</v>
      </c>
    </row>
    <row r="396" spans="1:5" ht="15" customHeight="1" x14ac:dyDescent="0.15">
      <c r="A396" s="76">
        <v>722</v>
      </c>
      <c r="B396" s="76" t="s">
        <v>1097</v>
      </c>
      <c r="C396" s="75" t="s">
        <v>2145</v>
      </c>
      <c r="D396" s="75">
        <v>72</v>
      </c>
      <c r="E396" s="75" t="s">
        <v>1108</v>
      </c>
    </row>
    <row r="397" spans="1:5" ht="15" customHeight="1" x14ac:dyDescent="0.15">
      <c r="A397" s="76">
        <v>723</v>
      </c>
      <c r="B397" s="76" t="s">
        <v>1097</v>
      </c>
      <c r="C397" s="75" t="s">
        <v>2145</v>
      </c>
      <c r="D397" s="75">
        <v>72</v>
      </c>
      <c r="E397" s="75" t="s">
        <v>1110</v>
      </c>
    </row>
    <row r="398" spans="1:5" ht="15" customHeight="1" x14ac:dyDescent="0.15">
      <c r="A398" s="76">
        <v>724</v>
      </c>
      <c r="B398" s="76" t="s">
        <v>1097</v>
      </c>
      <c r="C398" s="75" t="s">
        <v>2145</v>
      </c>
      <c r="D398" s="75">
        <v>72</v>
      </c>
      <c r="E398" s="75" t="s">
        <v>1112</v>
      </c>
    </row>
    <row r="399" spans="1:5" ht="15" customHeight="1" x14ac:dyDescent="0.15">
      <c r="A399" s="76">
        <v>725</v>
      </c>
      <c r="B399" s="76" t="s">
        <v>1097</v>
      </c>
      <c r="C399" s="75" t="s">
        <v>2145</v>
      </c>
      <c r="D399" s="75">
        <v>72</v>
      </c>
      <c r="E399" s="75" t="s">
        <v>1114</v>
      </c>
    </row>
    <row r="400" spans="1:5" ht="15" customHeight="1" x14ac:dyDescent="0.15">
      <c r="A400" s="76">
        <v>726</v>
      </c>
      <c r="B400" s="76" t="s">
        <v>1097</v>
      </c>
      <c r="C400" s="75" t="s">
        <v>2145</v>
      </c>
      <c r="D400" s="75">
        <v>72</v>
      </c>
      <c r="E400" s="75" t="s">
        <v>1116</v>
      </c>
    </row>
    <row r="401" spans="1:5" ht="15" customHeight="1" x14ac:dyDescent="0.15">
      <c r="A401" s="76">
        <v>727</v>
      </c>
      <c r="B401" s="76" t="s">
        <v>1097</v>
      </c>
      <c r="C401" s="75" t="s">
        <v>2145</v>
      </c>
      <c r="D401" s="75">
        <v>72</v>
      </c>
      <c r="E401" s="75" t="s">
        <v>1118</v>
      </c>
    </row>
    <row r="402" spans="1:5" ht="15" customHeight="1" x14ac:dyDescent="0.15">
      <c r="A402" s="76">
        <v>728</v>
      </c>
      <c r="B402" s="76" t="s">
        <v>1097</v>
      </c>
      <c r="C402" s="75" t="s">
        <v>2145</v>
      </c>
      <c r="D402" s="75">
        <v>72</v>
      </c>
      <c r="E402" s="75" t="s">
        <v>1120</v>
      </c>
    </row>
    <row r="403" spans="1:5" ht="15" customHeight="1" x14ac:dyDescent="0.15">
      <c r="A403" s="76">
        <v>729</v>
      </c>
      <c r="B403" s="76" t="s">
        <v>1097</v>
      </c>
      <c r="C403" s="75" t="s">
        <v>2145</v>
      </c>
      <c r="D403" s="75">
        <v>72</v>
      </c>
      <c r="E403" s="75" t="s">
        <v>1122</v>
      </c>
    </row>
    <row r="404" spans="1:5" ht="15" customHeight="1" x14ac:dyDescent="0.15">
      <c r="A404" s="76">
        <v>730</v>
      </c>
      <c r="B404" s="76" t="s">
        <v>1097</v>
      </c>
      <c r="C404" s="75" t="s">
        <v>2145</v>
      </c>
      <c r="D404" s="75">
        <v>73</v>
      </c>
      <c r="E404" s="75" t="s">
        <v>1124</v>
      </c>
    </row>
    <row r="405" spans="1:5" ht="15" customHeight="1" x14ac:dyDescent="0.15">
      <c r="A405" s="76">
        <v>731</v>
      </c>
      <c r="B405" s="76" t="s">
        <v>1097</v>
      </c>
      <c r="C405" s="75" t="s">
        <v>2145</v>
      </c>
      <c r="D405" s="75">
        <v>73</v>
      </c>
      <c r="E405" s="75" t="s">
        <v>1127</v>
      </c>
    </row>
    <row r="406" spans="1:5" ht="15" customHeight="1" x14ac:dyDescent="0.15">
      <c r="A406" s="76">
        <v>740</v>
      </c>
      <c r="B406" s="76" t="s">
        <v>1097</v>
      </c>
      <c r="C406" s="75" t="s">
        <v>2145</v>
      </c>
      <c r="D406" s="75">
        <v>74</v>
      </c>
      <c r="E406" s="75" t="s">
        <v>1129</v>
      </c>
    </row>
    <row r="407" spans="1:5" ht="15" customHeight="1" x14ac:dyDescent="0.15">
      <c r="A407" s="76">
        <v>741</v>
      </c>
      <c r="B407" s="76" t="s">
        <v>1097</v>
      </c>
      <c r="C407" s="75" t="s">
        <v>2145</v>
      </c>
      <c r="D407" s="75">
        <v>74</v>
      </c>
      <c r="E407" s="75" t="s">
        <v>1132</v>
      </c>
    </row>
    <row r="408" spans="1:5" ht="15" customHeight="1" x14ac:dyDescent="0.15">
      <c r="A408" s="76">
        <v>742</v>
      </c>
      <c r="B408" s="76" t="s">
        <v>1097</v>
      </c>
      <c r="C408" s="75" t="s">
        <v>2145</v>
      </c>
      <c r="D408" s="75">
        <v>74</v>
      </c>
      <c r="E408" s="75" t="s">
        <v>1134</v>
      </c>
    </row>
    <row r="409" spans="1:5" ht="15" customHeight="1" x14ac:dyDescent="0.15">
      <c r="A409" s="76">
        <v>743</v>
      </c>
      <c r="B409" s="76" t="s">
        <v>1097</v>
      </c>
      <c r="C409" s="75" t="s">
        <v>2145</v>
      </c>
      <c r="D409" s="75">
        <v>74</v>
      </c>
      <c r="E409" s="75" t="s">
        <v>1136</v>
      </c>
    </row>
    <row r="410" spans="1:5" ht="15" customHeight="1" x14ac:dyDescent="0.15">
      <c r="A410" s="76">
        <v>744</v>
      </c>
      <c r="B410" s="76" t="s">
        <v>1097</v>
      </c>
      <c r="C410" s="75" t="s">
        <v>2145</v>
      </c>
      <c r="D410" s="75">
        <v>74</v>
      </c>
      <c r="E410" s="75" t="s">
        <v>1138</v>
      </c>
    </row>
    <row r="411" spans="1:5" ht="15" customHeight="1" x14ac:dyDescent="0.15">
      <c r="A411" s="76">
        <v>745</v>
      </c>
      <c r="B411" s="76" t="s">
        <v>1097</v>
      </c>
      <c r="C411" s="75" t="s">
        <v>2145</v>
      </c>
      <c r="D411" s="75">
        <v>74</v>
      </c>
      <c r="E411" s="75" t="s">
        <v>1140</v>
      </c>
    </row>
    <row r="412" spans="1:5" ht="15" customHeight="1" x14ac:dyDescent="0.15">
      <c r="A412" s="76">
        <v>746</v>
      </c>
      <c r="B412" s="76" t="s">
        <v>1097</v>
      </c>
      <c r="C412" s="75" t="s">
        <v>2145</v>
      </c>
      <c r="D412" s="75">
        <v>74</v>
      </c>
      <c r="E412" s="75" t="s">
        <v>1142</v>
      </c>
    </row>
    <row r="413" spans="1:5" ht="15" customHeight="1" x14ac:dyDescent="0.15">
      <c r="A413" s="78">
        <v>749</v>
      </c>
      <c r="B413" s="78" t="s">
        <v>1097</v>
      </c>
      <c r="C413" s="77" t="s">
        <v>2145</v>
      </c>
      <c r="D413" s="77">
        <v>74</v>
      </c>
      <c r="E413" s="77" t="s">
        <v>1144</v>
      </c>
    </row>
    <row r="414" spans="1:5" ht="15" customHeight="1" x14ac:dyDescent="0.15">
      <c r="A414" s="74">
        <v>750</v>
      </c>
      <c r="B414" s="74" t="s">
        <v>2199</v>
      </c>
      <c r="C414" s="73" t="s">
        <v>2200</v>
      </c>
      <c r="D414" s="73">
        <v>75</v>
      </c>
      <c r="E414" s="73" t="s">
        <v>1146</v>
      </c>
    </row>
    <row r="415" spans="1:5" ht="15" customHeight="1" x14ac:dyDescent="0.15">
      <c r="A415" s="76">
        <v>751</v>
      </c>
      <c r="B415" s="76" t="s">
        <v>1148</v>
      </c>
      <c r="C415" s="75" t="s">
        <v>2146</v>
      </c>
      <c r="D415" s="75">
        <v>75</v>
      </c>
      <c r="E415" s="75" t="s">
        <v>1150</v>
      </c>
    </row>
    <row r="416" spans="1:5" ht="15" customHeight="1" x14ac:dyDescent="0.15">
      <c r="A416" s="76">
        <v>752</v>
      </c>
      <c r="B416" s="76" t="s">
        <v>1148</v>
      </c>
      <c r="C416" s="75" t="s">
        <v>2146</v>
      </c>
      <c r="D416" s="75">
        <v>75</v>
      </c>
      <c r="E416" s="75" t="s">
        <v>1152</v>
      </c>
    </row>
    <row r="417" spans="1:5" ht="15" customHeight="1" x14ac:dyDescent="0.15">
      <c r="A417" s="76">
        <v>753</v>
      </c>
      <c r="B417" s="76" t="s">
        <v>1148</v>
      </c>
      <c r="C417" s="75" t="s">
        <v>2146</v>
      </c>
      <c r="D417" s="75">
        <v>75</v>
      </c>
      <c r="E417" s="75" t="s">
        <v>1154</v>
      </c>
    </row>
    <row r="418" spans="1:5" ht="15" customHeight="1" x14ac:dyDescent="0.15">
      <c r="A418" s="76">
        <v>759</v>
      </c>
      <c r="B418" s="76" t="s">
        <v>1148</v>
      </c>
      <c r="C418" s="75" t="s">
        <v>2146</v>
      </c>
      <c r="D418" s="75">
        <v>75</v>
      </c>
      <c r="E418" s="75" t="s">
        <v>1156</v>
      </c>
    </row>
    <row r="419" spans="1:5" ht="15" customHeight="1" x14ac:dyDescent="0.15">
      <c r="A419" s="76">
        <v>760</v>
      </c>
      <c r="B419" s="76" t="s">
        <v>1148</v>
      </c>
      <c r="C419" s="75" t="s">
        <v>2146</v>
      </c>
      <c r="D419" s="75">
        <v>76</v>
      </c>
      <c r="E419" s="75" t="s">
        <v>1158</v>
      </c>
    </row>
    <row r="420" spans="1:5" ht="15" customHeight="1" x14ac:dyDescent="0.15">
      <c r="A420" s="76">
        <v>761</v>
      </c>
      <c r="B420" s="76" t="s">
        <v>1148</v>
      </c>
      <c r="C420" s="75" t="s">
        <v>2146</v>
      </c>
      <c r="D420" s="75">
        <v>76</v>
      </c>
      <c r="E420" s="75" t="s">
        <v>1161</v>
      </c>
    </row>
    <row r="421" spans="1:5" ht="15" customHeight="1" x14ac:dyDescent="0.15">
      <c r="A421" s="76">
        <v>762</v>
      </c>
      <c r="B421" s="76" t="s">
        <v>1148</v>
      </c>
      <c r="C421" s="75" t="s">
        <v>2146</v>
      </c>
      <c r="D421" s="75">
        <v>76</v>
      </c>
      <c r="E421" s="75" t="s">
        <v>1163</v>
      </c>
    </row>
    <row r="422" spans="1:5" ht="15" customHeight="1" x14ac:dyDescent="0.15">
      <c r="A422" s="76">
        <v>763</v>
      </c>
      <c r="B422" s="76" t="s">
        <v>1148</v>
      </c>
      <c r="C422" s="75" t="s">
        <v>2146</v>
      </c>
      <c r="D422" s="75">
        <v>76</v>
      </c>
      <c r="E422" s="75" t="s">
        <v>1165</v>
      </c>
    </row>
    <row r="423" spans="1:5" ht="15" customHeight="1" x14ac:dyDescent="0.15">
      <c r="A423" s="76">
        <v>764</v>
      </c>
      <c r="B423" s="76" t="s">
        <v>1148</v>
      </c>
      <c r="C423" s="75" t="s">
        <v>2146</v>
      </c>
      <c r="D423" s="75">
        <v>76</v>
      </c>
      <c r="E423" s="75" t="s">
        <v>1167</v>
      </c>
    </row>
    <row r="424" spans="1:5" ht="15" customHeight="1" x14ac:dyDescent="0.15">
      <c r="A424" s="76">
        <v>765</v>
      </c>
      <c r="B424" s="76" t="s">
        <v>1148</v>
      </c>
      <c r="C424" s="75" t="s">
        <v>2146</v>
      </c>
      <c r="D424" s="75">
        <v>76</v>
      </c>
      <c r="E424" s="75" t="s">
        <v>1169</v>
      </c>
    </row>
    <row r="425" spans="1:5" ht="15" customHeight="1" x14ac:dyDescent="0.15">
      <c r="A425" s="76">
        <v>766</v>
      </c>
      <c r="B425" s="76" t="s">
        <v>1148</v>
      </c>
      <c r="C425" s="75" t="s">
        <v>2146</v>
      </c>
      <c r="D425" s="75">
        <v>76</v>
      </c>
      <c r="E425" s="75" t="s">
        <v>1171</v>
      </c>
    </row>
    <row r="426" spans="1:5" ht="15" customHeight="1" x14ac:dyDescent="0.15">
      <c r="A426" s="76">
        <v>767</v>
      </c>
      <c r="B426" s="76" t="s">
        <v>1148</v>
      </c>
      <c r="C426" s="75" t="s">
        <v>2146</v>
      </c>
      <c r="D426" s="75">
        <v>76</v>
      </c>
      <c r="E426" s="75" t="s">
        <v>1173</v>
      </c>
    </row>
    <row r="427" spans="1:5" ht="15" customHeight="1" x14ac:dyDescent="0.15">
      <c r="A427" s="76">
        <v>769</v>
      </c>
      <c r="B427" s="76" t="s">
        <v>1148</v>
      </c>
      <c r="C427" s="75" t="s">
        <v>2146</v>
      </c>
      <c r="D427" s="75">
        <v>76</v>
      </c>
      <c r="E427" s="75" t="s">
        <v>1175</v>
      </c>
    </row>
    <row r="428" spans="1:5" ht="15" customHeight="1" x14ac:dyDescent="0.15">
      <c r="A428" s="76">
        <v>770</v>
      </c>
      <c r="B428" s="76" t="s">
        <v>1148</v>
      </c>
      <c r="C428" s="75" t="s">
        <v>2146</v>
      </c>
      <c r="D428" s="75">
        <v>77</v>
      </c>
      <c r="E428" s="75" t="s">
        <v>1177</v>
      </c>
    </row>
    <row r="429" spans="1:5" ht="15" customHeight="1" x14ac:dyDescent="0.15">
      <c r="A429" s="76">
        <v>771</v>
      </c>
      <c r="B429" s="76" t="s">
        <v>1148</v>
      </c>
      <c r="C429" s="75" t="s">
        <v>2146</v>
      </c>
      <c r="D429" s="75">
        <v>77</v>
      </c>
      <c r="E429" s="75" t="s">
        <v>1180</v>
      </c>
    </row>
    <row r="430" spans="1:5" ht="15" customHeight="1" x14ac:dyDescent="0.15">
      <c r="A430" s="78">
        <v>772</v>
      </c>
      <c r="B430" s="78" t="s">
        <v>1148</v>
      </c>
      <c r="C430" s="77" t="s">
        <v>2146</v>
      </c>
      <c r="D430" s="77">
        <v>77</v>
      </c>
      <c r="E430" s="77" t="s">
        <v>1182</v>
      </c>
    </row>
    <row r="431" spans="1:5" ht="15" customHeight="1" x14ac:dyDescent="0.15">
      <c r="A431" s="74">
        <v>780</v>
      </c>
      <c r="B431" s="74" t="s">
        <v>2201</v>
      </c>
      <c r="C431" s="73" t="s">
        <v>2202</v>
      </c>
      <c r="D431" s="73">
        <v>78</v>
      </c>
      <c r="E431" s="73" t="s">
        <v>1184</v>
      </c>
    </row>
    <row r="432" spans="1:5" ht="15" customHeight="1" x14ac:dyDescent="0.15">
      <c r="A432" s="76">
        <v>781</v>
      </c>
      <c r="B432" s="76" t="s">
        <v>1186</v>
      </c>
      <c r="C432" s="75" t="s">
        <v>2147</v>
      </c>
      <c r="D432" s="75">
        <v>78</v>
      </c>
      <c r="E432" s="75" t="s">
        <v>1188</v>
      </c>
    </row>
    <row r="433" spans="1:5" ht="15" customHeight="1" x14ac:dyDescent="0.15">
      <c r="A433" s="76">
        <v>782</v>
      </c>
      <c r="B433" s="76" t="s">
        <v>1186</v>
      </c>
      <c r="C433" s="75" t="s">
        <v>2147</v>
      </c>
      <c r="D433" s="75">
        <v>78</v>
      </c>
      <c r="E433" s="75" t="s">
        <v>1190</v>
      </c>
    </row>
    <row r="434" spans="1:5" ht="15" customHeight="1" x14ac:dyDescent="0.15">
      <c r="A434" s="76">
        <v>783</v>
      </c>
      <c r="B434" s="76" t="s">
        <v>1186</v>
      </c>
      <c r="C434" s="75" t="s">
        <v>2147</v>
      </c>
      <c r="D434" s="75">
        <v>78</v>
      </c>
      <c r="E434" s="75" t="s">
        <v>1192</v>
      </c>
    </row>
    <row r="435" spans="1:5" ht="15" customHeight="1" x14ac:dyDescent="0.15">
      <c r="A435" s="76">
        <v>784</v>
      </c>
      <c r="B435" s="76" t="s">
        <v>1186</v>
      </c>
      <c r="C435" s="75" t="s">
        <v>2147</v>
      </c>
      <c r="D435" s="75">
        <v>78</v>
      </c>
      <c r="E435" s="75" t="s">
        <v>1194</v>
      </c>
    </row>
    <row r="436" spans="1:5" ht="15" customHeight="1" x14ac:dyDescent="0.15">
      <c r="A436" s="76">
        <v>785</v>
      </c>
      <c r="B436" s="76" t="s">
        <v>1186</v>
      </c>
      <c r="C436" s="75" t="s">
        <v>2147</v>
      </c>
      <c r="D436" s="75">
        <v>78</v>
      </c>
      <c r="E436" s="75" t="s">
        <v>1196</v>
      </c>
    </row>
    <row r="437" spans="1:5" ht="15" customHeight="1" x14ac:dyDescent="0.15">
      <c r="A437" s="76">
        <v>789</v>
      </c>
      <c r="B437" s="76" t="s">
        <v>1186</v>
      </c>
      <c r="C437" s="75" t="s">
        <v>2147</v>
      </c>
      <c r="D437" s="75">
        <v>78</v>
      </c>
      <c r="E437" s="75" t="s">
        <v>1198</v>
      </c>
    </row>
    <row r="438" spans="1:5" ht="15" customHeight="1" x14ac:dyDescent="0.15">
      <c r="A438" s="76">
        <v>790</v>
      </c>
      <c r="B438" s="76" t="s">
        <v>1186</v>
      </c>
      <c r="C438" s="75" t="s">
        <v>2147</v>
      </c>
      <c r="D438" s="75">
        <v>79</v>
      </c>
      <c r="E438" s="75" t="s">
        <v>1200</v>
      </c>
    </row>
    <row r="439" spans="1:5" ht="15" customHeight="1" x14ac:dyDescent="0.15">
      <c r="A439" s="76">
        <v>791</v>
      </c>
      <c r="B439" s="76" t="s">
        <v>1186</v>
      </c>
      <c r="C439" s="75" t="s">
        <v>2147</v>
      </c>
      <c r="D439" s="75">
        <v>79</v>
      </c>
      <c r="E439" s="75" t="s">
        <v>1203</v>
      </c>
    </row>
    <row r="440" spans="1:5" ht="15" customHeight="1" x14ac:dyDescent="0.15">
      <c r="A440" s="76">
        <v>792</v>
      </c>
      <c r="B440" s="76" t="s">
        <v>1186</v>
      </c>
      <c r="C440" s="75" t="s">
        <v>2147</v>
      </c>
      <c r="D440" s="75">
        <v>79</v>
      </c>
      <c r="E440" s="75" t="s">
        <v>1205</v>
      </c>
    </row>
    <row r="441" spans="1:5" ht="15" customHeight="1" x14ac:dyDescent="0.15">
      <c r="A441" s="76">
        <v>793</v>
      </c>
      <c r="B441" s="76" t="s">
        <v>1186</v>
      </c>
      <c r="C441" s="75" t="s">
        <v>2147</v>
      </c>
      <c r="D441" s="75">
        <v>79</v>
      </c>
      <c r="E441" s="75" t="s">
        <v>1207</v>
      </c>
    </row>
    <row r="442" spans="1:5" ht="15" customHeight="1" x14ac:dyDescent="0.15">
      <c r="A442" s="76">
        <v>794</v>
      </c>
      <c r="B442" s="76" t="s">
        <v>1186</v>
      </c>
      <c r="C442" s="75" t="s">
        <v>2147</v>
      </c>
      <c r="D442" s="75">
        <v>79</v>
      </c>
      <c r="E442" s="75" t="s">
        <v>1209</v>
      </c>
    </row>
    <row r="443" spans="1:5" ht="15" customHeight="1" x14ac:dyDescent="0.15">
      <c r="A443" s="76">
        <v>795</v>
      </c>
      <c r="B443" s="76" t="s">
        <v>1186</v>
      </c>
      <c r="C443" s="75" t="s">
        <v>2147</v>
      </c>
      <c r="D443" s="75">
        <v>79</v>
      </c>
      <c r="E443" s="75" t="s">
        <v>1211</v>
      </c>
    </row>
    <row r="444" spans="1:5" ht="15" customHeight="1" x14ac:dyDescent="0.15">
      <c r="A444" s="76">
        <v>796</v>
      </c>
      <c r="B444" s="76" t="s">
        <v>1186</v>
      </c>
      <c r="C444" s="75" t="s">
        <v>2147</v>
      </c>
      <c r="D444" s="75">
        <v>79</v>
      </c>
      <c r="E444" s="75" t="s">
        <v>1213</v>
      </c>
    </row>
    <row r="445" spans="1:5" ht="15" customHeight="1" x14ac:dyDescent="0.15">
      <c r="A445" s="76">
        <v>799</v>
      </c>
      <c r="B445" s="76" t="s">
        <v>1186</v>
      </c>
      <c r="C445" s="75" t="s">
        <v>2147</v>
      </c>
      <c r="D445" s="75">
        <v>79</v>
      </c>
      <c r="E445" s="75" t="s">
        <v>1215</v>
      </c>
    </row>
    <row r="446" spans="1:5" ht="15" customHeight="1" x14ac:dyDescent="0.15">
      <c r="A446" s="76">
        <v>800</v>
      </c>
      <c r="B446" s="76" t="s">
        <v>1186</v>
      </c>
      <c r="C446" s="75" t="s">
        <v>2147</v>
      </c>
      <c r="D446" s="75">
        <v>80</v>
      </c>
      <c r="E446" s="75" t="s">
        <v>1217</v>
      </c>
    </row>
    <row r="447" spans="1:5" ht="15" customHeight="1" x14ac:dyDescent="0.15">
      <c r="A447" s="76">
        <v>801</v>
      </c>
      <c r="B447" s="76" t="s">
        <v>1186</v>
      </c>
      <c r="C447" s="75" t="s">
        <v>2147</v>
      </c>
      <c r="D447" s="75">
        <v>80</v>
      </c>
      <c r="E447" s="75" t="s">
        <v>1220</v>
      </c>
    </row>
    <row r="448" spans="1:5" ht="15" customHeight="1" x14ac:dyDescent="0.15">
      <c r="A448" s="76">
        <v>802</v>
      </c>
      <c r="B448" s="76" t="s">
        <v>1186</v>
      </c>
      <c r="C448" s="75" t="s">
        <v>2147</v>
      </c>
      <c r="D448" s="75">
        <v>80</v>
      </c>
      <c r="E448" s="75" t="s">
        <v>1222</v>
      </c>
    </row>
    <row r="449" spans="1:5" ht="15" customHeight="1" x14ac:dyDescent="0.15">
      <c r="A449" s="76">
        <v>803</v>
      </c>
      <c r="B449" s="76" t="s">
        <v>1186</v>
      </c>
      <c r="C449" s="75" t="s">
        <v>2147</v>
      </c>
      <c r="D449" s="75">
        <v>80</v>
      </c>
      <c r="E449" s="75" t="s">
        <v>1224</v>
      </c>
    </row>
    <row r="450" spans="1:5" ht="15" customHeight="1" x14ac:dyDescent="0.15">
      <c r="A450" s="76">
        <v>804</v>
      </c>
      <c r="B450" s="76" t="s">
        <v>1186</v>
      </c>
      <c r="C450" s="75" t="s">
        <v>2147</v>
      </c>
      <c r="D450" s="75">
        <v>80</v>
      </c>
      <c r="E450" s="75" t="s">
        <v>1226</v>
      </c>
    </row>
    <row r="451" spans="1:5" ht="15" customHeight="1" x14ac:dyDescent="0.15">
      <c r="A451" s="76">
        <v>805</v>
      </c>
      <c r="B451" s="76" t="s">
        <v>1186</v>
      </c>
      <c r="C451" s="75" t="s">
        <v>2147</v>
      </c>
      <c r="D451" s="75">
        <v>80</v>
      </c>
      <c r="E451" s="75" t="s">
        <v>1228</v>
      </c>
    </row>
    <row r="452" spans="1:5" ht="15" customHeight="1" x14ac:dyDescent="0.15">
      <c r="A452" s="76">
        <v>806</v>
      </c>
      <c r="B452" s="76" t="s">
        <v>1186</v>
      </c>
      <c r="C452" s="75" t="s">
        <v>2147</v>
      </c>
      <c r="D452" s="75">
        <v>80</v>
      </c>
      <c r="E452" s="75" t="s">
        <v>1230</v>
      </c>
    </row>
    <row r="453" spans="1:5" ht="15" customHeight="1" x14ac:dyDescent="0.15">
      <c r="A453" s="78">
        <v>809</v>
      </c>
      <c r="B453" s="78" t="s">
        <v>1186</v>
      </c>
      <c r="C453" s="77" t="s">
        <v>2147</v>
      </c>
      <c r="D453" s="77">
        <v>80</v>
      </c>
      <c r="E453" s="77" t="s">
        <v>1232</v>
      </c>
    </row>
    <row r="454" spans="1:5" ht="15" customHeight="1" x14ac:dyDescent="0.15">
      <c r="A454" s="74">
        <v>810</v>
      </c>
      <c r="B454" s="74" t="s">
        <v>2203</v>
      </c>
      <c r="C454" s="73" t="s">
        <v>2204</v>
      </c>
      <c r="D454" s="73">
        <v>81</v>
      </c>
      <c r="E454" s="73" t="s">
        <v>1234</v>
      </c>
    </row>
    <row r="455" spans="1:5" ht="15" customHeight="1" x14ac:dyDescent="0.15">
      <c r="A455" s="76">
        <v>811</v>
      </c>
      <c r="B455" s="76" t="s">
        <v>1236</v>
      </c>
      <c r="C455" s="75" t="s">
        <v>2148</v>
      </c>
      <c r="D455" s="75">
        <v>81</v>
      </c>
      <c r="E455" s="75" t="s">
        <v>1238</v>
      </c>
    </row>
    <row r="456" spans="1:5" ht="15" customHeight="1" x14ac:dyDescent="0.15">
      <c r="A456" s="76">
        <v>812</v>
      </c>
      <c r="B456" s="76" t="s">
        <v>1236</v>
      </c>
      <c r="C456" s="75" t="s">
        <v>2148</v>
      </c>
      <c r="D456" s="75">
        <v>81</v>
      </c>
      <c r="E456" s="75" t="s">
        <v>1240</v>
      </c>
    </row>
    <row r="457" spans="1:5" ht="15" customHeight="1" x14ac:dyDescent="0.15">
      <c r="A457" s="76">
        <v>813</v>
      </c>
      <c r="B457" s="76" t="s">
        <v>1236</v>
      </c>
      <c r="C457" s="75" t="s">
        <v>2148</v>
      </c>
      <c r="D457" s="75">
        <v>81</v>
      </c>
      <c r="E457" s="75" t="s">
        <v>1242</v>
      </c>
    </row>
    <row r="458" spans="1:5" ht="15" customHeight="1" x14ac:dyDescent="0.15">
      <c r="A458" s="76">
        <v>814</v>
      </c>
      <c r="B458" s="76" t="s">
        <v>1236</v>
      </c>
      <c r="C458" s="75" t="s">
        <v>2148</v>
      </c>
      <c r="D458" s="75">
        <v>81</v>
      </c>
      <c r="E458" s="75" t="s">
        <v>1244</v>
      </c>
    </row>
    <row r="459" spans="1:5" ht="15" customHeight="1" x14ac:dyDescent="0.15">
      <c r="A459" s="76">
        <v>815</v>
      </c>
      <c r="B459" s="76" t="s">
        <v>1236</v>
      </c>
      <c r="C459" s="75" t="s">
        <v>2148</v>
      </c>
      <c r="D459" s="75">
        <v>81</v>
      </c>
      <c r="E459" s="75" t="s">
        <v>1246</v>
      </c>
    </row>
    <row r="460" spans="1:5" ht="15" customHeight="1" x14ac:dyDescent="0.15">
      <c r="A460" s="76">
        <v>816</v>
      </c>
      <c r="B460" s="76" t="s">
        <v>1236</v>
      </c>
      <c r="C460" s="75" t="s">
        <v>2148</v>
      </c>
      <c r="D460" s="75">
        <v>81</v>
      </c>
      <c r="E460" s="75" t="s">
        <v>1248</v>
      </c>
    </row>
    <row r="461" spans="1:5" ht="15" customHeight="1" x14ac:dyDescent="0.15">
      <c r="A461" s="76">
        <v>817</v>
      </c>
      <c r="B461" s="76" t="s">
        <v>1236</v>
      </c>
      <c r="C461" s="75" t="s">
        <v>2148</v>
      </c>
      <c r="D461" s="75">
        <v>81</v>
      </c>
      <c r="E461" s="75" t="s">
        <v>1250</v>
      </c>
    </row>
    <row r="462" spans="1:5" ht="15" customHeight="1" x14ac:dyDescent="0.15">
      <c r="A462" s="76">
        <v>818</v>
      </c>
      <c r="B462" s="76" t="s">
        <v>1236</v>
      </c>
      <c r="C462" s="75" t="s">
        <v>2148</v>
      </c>
      <c r="D462" s="75">
        <v>81</v>
      </c>
      <c r="E462" s="75" t="s">
        <v>1252</v>
      </c>
    </row>
    <row r="463" spans="1:5" ht="15" customHeight="1" x14ac:dyDescent="0.15">
      <c r="A463" s="76">
        <v>819</v>
      </c>
      <c r="B463" s="76" t="s">
        <v>1236</v>
      </c>
      <c r="C463" s="75" t="s">
        <v>2148</v>
      </c>
      <c r="D463" s="75">
        <v>81</v>
      </c>
      <c r="E463" s="75" t="s">
        <v>2149</v>
      </c>
    </row>
    <row r="464" spans="1:5" ht="15" customHeight="1" x14ac:dyDescent="0.15">
      <c r="A464" s="76">
        <v>820</v>
      </c>
      <c r="B464" s="76" t="s">
        <v>1236</v>
      </c>
      <c r="C464" s="75" t="s">
        <v>2148</v>
      </c>
      <c r="D464" s="75">
        <v>82</v>
      </c>
      <c r="E464" s="75" t="s">
        <v>1254</v>
      </c>
    </row>
    <row r="465" spans="1:5" ht="15" customHeight="1" x14ac:dyDescent="0.15">
      <c r="A465" s="76">
        <v>821</v>
      </c>
      <c r="B465" s="76" t="s">
        <v>1236</v>
      </c>
      <c r="C465" s="75" t="s">
        <v>2148</v>
      </c>
      <c r="D465" s="75">
        <v>82</v>
      </c>
      <c r="E465" s="75" t="s">
        <v>1257</v>
      </c>
    </row>
    <row r="466" spans="1:5" ht="15" customHeight="1" x14ac:dyDescent="0.15">
      <c r="A466" s="76">
        <v>822</v>
      </c>
      <c r="B466" s="76" t="s">
        <v>1236</v>
      </c>
      <c r="C466" s="75" t="s">
        <v>2148</v>
      </c>
      <c r="D466" s="75">
        <v>82</v>
      </c>
      <c r="E466" s="75" t="s">
        <v>1259</v>
      </c>
    </row>
    <row r="467" spans="1:5" ht="15" customHeight="1" x14ac:dyDescent="0.15">
      <c r="A467" s="76">
        <v>823</v>
      </c>
      <c r="B467" s="76" t="s">
        <v>1236</v>
      </c>
      <c r="C467" s="75" t="s">
        <v>2148</v>
      </c>
      <c r="D467" s="75">
        <v>82</v>
      </c>
      <c r="E467" s="75" t="s">
        <v>1261</v>
      </c>
    </row>
    <row r="468" spans="1:5" ht="15" customHeight="1" x14ac:dyDescent="0.15">
      <c r="A468" s="76">
        <v>824</v>
      </c>
      <c r="B468" s="76" t="s">
        <v>1236</v>
      </c>
      <c r="C468" s="75" t="s">
        <v>2148</v>
      </c>
      <c r="D468" s="75">
        <v>82</v>
      </c>
      <c r="E468" s="75" t="s">
        <v>1263</v>
      </c>
    </row>
    <row r="469" spans="1:5" ht="15" customHeight="1" x14ac:dyDescent="0.15">
      <c r="A469" s="78">
        <v>829</v>
      </c>
      <c r="B469" s="78" t="s">
        <v>1236</v>
      </c>
      <c r="C469" s="77" t="s">
        <v>2148</v>
      </c>
      <c r="D469" s="77">
        <v>82</v>
      </c>
      <c r="E469" s="77" t="s">
        <v>1265</v>
      </c>
    </row>
    <row r="470" spans="1:5" ht="15" customHeight="1" x14ac:dyDescent="0.15">
      <c r="A470" s="74">
        <v>830</v>
      </c>
      <c r="B470" s="74" t="s">
        <v>2205</v>
      </c>
      <c r="C470" s="73" t="s">
        <v>2206</v>
      </c>
      <c r="D470" s="73">
        <v>83</v>
      </c>
      <c r="E470" s="73" t="s">
        <v>1267</v>
      </c>
    </row>
    <row r="471" spans="1:5" ht="15" customHeight="1" x14ac:dyDescent="0.15">
      <c r="A471" s="76">
        <v>831</v>
      </c>
      <c r="B471" s="76" t="s">
        <v>1269</v>
      </c>
      <c r="C471" s="75" t="s">
        <v>2150</v>
      </c>
      <c r="D471" s="75">
        <v>83</v>
      </c>
      <c r="E471" s="75" t="s">
        <v>1271</v>
      </c>
    </row>
    <row r="472" spans="1:5" ht="15" customHeight="1" x14ac:dyDescent="0.15">
      <c r="A472" s="76">
        <v>832</v>
      </c>
      <c r="B472" s="76" t="s">
        <v>1269</v>
      </c>
      <c r="C472" s="75" t="s">
        <v>2150</v>
      </c>
      <c r="D472" s="75">
        <v>83</v>
      </c>
      <c r="E472" s="75" t="s">
        <v>1273</v>
      </c>
    </row>
    <row r="473" spans="1:5" ht="15" customHeight="1" x14ac:dyDescent="0.15">
      <c r="A473" s="76">
        <v>833</v>
      </c>
      <c r="B473" s="76" t="s">
        <v>1269</v>
      </c>
      <c r="C473" s="75" t="s">
        <v>2150</v>
      </c>
      <c r="D473" s="75">
        <v>83</v>
      </c>
      <c r="E473" s="75" t="s">
        <v>1275</v>
      </c>
    </row>
    <row r="474" spans="1:5" ht="15" customHeight="1" x14ac:dyDescent="0.15">
      <c r="A474" s="76">
        <v>834</v>
      </c>
      <c r="B474" s="76" t="s">
        <v>1269</v>
      </c>
      <c r="C474" s="75" t="s">
        <v>2150</v>
      </c>
      <c r="D474" s="75">
        <v>83</v>
      </c>
      <c r="E474" s="75" t="s">
        <v>1277</v>
      </c>
    </row>
    <row r="475" spans="1:5" ht="15" customHeight="1" x14ac:dyDescent="0.15">
      <c r="A475" s="76">
        <v>835</v>
      </c>
      <c r="B475" s="76" t="s">
        <v>1269</v>
      </c>
      <c r="C475" s="75" t="s">
        <v>2150</v>
      </c>
      <c r="D475" s="75">
        <v>83</v>
      </c>
      <c r="E475" s="75" t="s">
        <v>2151</v>
      </c>
    </row>
    <row r="476" spans="1:5" ht="15" customHeight="1" x14ac:dyDescent="0.15">
      <c r="A476" s="76">
        <v>836</v>
      </c>
      <c r="B476" s="76" t="s">
        <v>1269</v>
      </c>
      <c r="C476" s="75" t="s">
        <v>2150</v>
      </c>
      <c r="D476" s="75">
        <v>83</v>
      </c>
      <c r="E476" s="75" t="s">
        <v>1281</v>
      </c>
    </row>
    <row r="477" spans="1:5" ht="15" customHeight="1" x14ac:dyDescent="0.15">
      <c r="A477" s="76">
        <v>840</v>
      </c>
      <c r="B477" s="76" t="s">
        <v>1269</v>
      </c>
      <c r="C477" s="75" t="s">
        <v>2150</v>
      </c>
      <c r="D477" s="75">
        <v>84</v>
      </c>
      <c r="E477" s="75" t="s">
        <v>1283</v>
      </c>
    </row>
    <row r="478" spans="1:5" ht="15" customHeight="1" x14ac:dyDescent="0.15">
      <c r="A478" s="76">
        <v>841</v>
      </c>
      <c r="B478" s="76" t="s">
        <v>1269</v>
      </c>
      <c r="C478" s="75" t="s">
        <v>2150</v>
      </c>
      <c r="D478" s="75">
        <v>84</v>
      </c>
      <c r="E478" s="75" t="s">
        <v>1286</v>
      </c>
    </row>
    <row r="479" spans="1:5" ht="15" customHeight="1" x14ac:dyDescent="0.15">
      <c r="A479" s="76">
        <v>842</v>
      </c>
      <c r="B479" s="76" t="s">
        <v>1269</v>
      </c>
      <c r="C479" s="75" t="s">
        <v>2150</v>
      </c>
      <c r="D479" s="75">
        <v>84</v>
      </c>
      <c r="E479" s="75" t="s">
        <v>1288</v>
      </c>
    </row>
    <row r="480" spans="1:5" ht="15" customHeight="1" x14ac:dyDescent="0.15">
      <c r="A480" s="76">
        <v>849</v>
      </c>
      <c r="B480" s="76" t="s">
        <v>1269</v>
      </c>
      <c r="C480" s="75" t="s">
        <v>2150</v>
      </c>
      <c r="D480" s="75">
        <v>84</v>
      </c>
      <c r="E480" s="75" t="s">
        <v>1290</v>
      </c>
    </row>
    <row r="481" spans="1:5" ht="15" customHeight="1" x14ac:dyDescent="0.15">
      <c r="A481" s="76">
        <v>850</v>
      </c>
      <c r="B481" s="76" t="s">
        <v>1269</v>
      </c>
      <c r="C481" s="75" t="s">
        <v>2150</v>
      </c>
      <c r="D481" s="75">
        <v>85</v>
      </c>
      <c r="E481" s="75" t="s">
        <v>1292</v>
      </c>
    </row>
    <row r="482" spans="1:5" ht="15" customHeight="1" x14ac:dyDescent="0.15">
      <c r="A482" s="76">
        <v>851</v>
      </c>
      <c r="B482" s="76" t="s">
        <v>1269</v>
      </c>
      <c r="C482" s="75" t="s">
        <v>2150</v>
      </c>
      <c r="D482" s="75">
        <v>85</v>
      </c>
      <c r="E482" s="75" t="s">
        <v>1295</v>
      </c>
    </row>
    <row r="483" spans="1:5" ht="15" customHeight="1" x14ac:dyDescent="0.15">
      <c r="A483" s="76">
        <v>852</v>
      </c>
      <c r="B483" s="76" t="s">
        <v>1269</v>
      </c>
      <c r="C483" s="75" t="s">
        <v>2150</v>
      </c>
      <c r="D483" s="75">
        <v>85</v>
      </c>
      <c r="E483" s="75" t="s">
        <v>1297</v>
      </c>
    </row>
    <row r="484" spans="1:5" ht="15" customHeight="1" x14ac:dyDescent="0.15">
      <c r="A484" s="76">
        <v>853</v>
      </c>
      <c r="B484" s="76" t="s">
        <v>1269</v>
      </c>
      <c r="C484" s="75" t="s">
        <v>2150</v>
      </c>
      <c r="D484" s="75">
        <v>85</v>
      </c>
      <c r="E484" s="75" t="s">
        <v>1299</v>
      </c>
    </row>
    <row r="485" spans="1:5" ht="15" customHeight="1" x14ac:dyDescent="0.15">
      <c r="A485" s="76">
        <v>854</v>
      </c>
      <c r="B485" s="76" t="s">
        <v>1269</v>
      </c>
      <c r="C485" s="75" t="s">
        <v>2150</v>
      </c>
      <c r="D485" s="75">
        <v>85</v>
      </c>
      <c r="E485" s="75" t="s">
        <v>1301</v>
      </c>
    </row>
    <row r="486" spans="1:5" ht="15" customHeight="1" x14ac:dyDescent="0.15">
      <c r="A486" s="76">
        <v>855</v>
      </c>
      <c r="B486" s="76" t="s">
        <v>1269</v>
      </c>
      <c r="C486" s="75" t="s">
        <v>2150</v>
      </c>
      <c r="D486" s="75">
        <v>85</v>
      </c>
      <c r="E486" s="75" t="s">
        <v>1303</v>
      </c>
    </row>
    <row r="487" spans="1:5" ht="15" customHeight="1" x14ac:dyDescent="0.15">
      <c r="A487" s="78">
        <v>859</v>
      </c>
      <c r="B487" s="78" t="s">
        <v>1269</v>
      </c>
      <c r="C487" s="77" t="s">
        <v>2150</v>
      </c>
      <c r="D487" s="77">
        <v>85</v>
      </c>
      <c r="E487" s="77" t="s">
        <v>1305</v>
      </c>
    </row>
    <row r="488" spans="1:5" ht="15" customHeight="1" x14ac:dyDescent="0.15">
      <c r="A488" s="74">
        <v>860</v>
      </c>
      <c r="B488" s="74" t="s">
        <v>2207</v>
      </c>
      <c r="C488" s="73" t="s">
        <v>2208</v>
      </c>
      <c r="D488" s="73">
        <v>86</v>
      </c>
      <c r="E488" s="73" t="s">
        <v>1307</v>
      </c>
    </row>
    <row r="489" spans="1:5" ht="15" customHeight="1" x14ac:dyDescent="0.15">
      <c r="A489" s="76">
        <v>861</v>
      </c>
      <c r="B489" s="76" t="s">
        <v>1309</v>
      </c>
      <c r="C489" s="75" t="s">
        <v>2152</v>
      </c>
      <c r="D489" s="75">
        <v>86</v>
      </c>
      <c r="E489" s="75" t="s">
        <v>1311</v>
      </c>
    </row>
    <row r="490" spans="1:5" ht="15" customHeight="1" x14ac:dyDescent="0.15">
      <c r="A490" s="76">
        <v>862</v>
      </c>
      <c r="B490" s="76" t="s">
        <v>1309</v>
      </c>
      <c r="C490" s="75" t="s">
        <v>2152</v>
      </c>
      <c r="D490" s="75">
        <v>86</v>
      </c>
      <c r="E490" s="75" t="s">
        <v>1313</v>
      </c>
    </row>
    <row r="491" spans="1:5" ht="15" customHeight="1" x14ac:dyDescent="0.15">
      <c r="A491" s="76">
        <v>870</v>
      </c>
      <c r="B491" s="76" t="s">
        <v>1309</v>
      </c>
      <c r="C491" s="75" t="s">
        <v>2152</v>
      </c>
      <c r="D491" s="75">
        <v>87</v>
      </c>
      <c r="E491" s="75" t="s">
        <v>1315</v>
      </c>
    </row>
    <row r="492" spans="1:5" ht="15" customHeight="1" x14ac:dyDescent="0.15">
      <c r="A492" s="76">
        <v>871</v>
      </c>
      <c r="B492" s="76" t="s">
        <v>1309</v>
      </c>
      <c r="C492" s="75" t="s">
        <v>2152</v>
      </c>
      <c r="D492" s="75">
        <v>87</v>
      </c>
      <c r="E492" s="75" t="s">
        <v>1318</v>
      </c>
    </row>
    <row r="493" spans="1:5" ht="15" customHeight="1" x14ac:dyDescent="0.15">
      <c r="A493" s="78">
        <v>872</v>
      </c>
      <c r="B493" s="78" t="s">
        <v>1309</v>
      </c>
      <c r="C493" s="77" t="s">
        <v>2152</v>
      </c>
      <c r="D493" s="77">
        <v>87</v>
      </c>
      <c r="E493" s="77" t="s">
        <v>1320</v>
      </c>
    </row>
    <row r="494" spans="1:5" ht="15" customHeight="1" x14ac:dyDescent="0.15">
      <c r="A494" s="74">
        <v>880</v>
      </c>
      <c r="B494" s="74" t="s">
        <v>2209</v>
      </c>
      <c r="C494" s="73" t="s">
        <v>2210</v>
      </c>
      <c r="D494" s="73">
        <v>88</v>
      </c>
      <c r="E494" s="73" t="s">
        <v>1322</v>
      </c>
    </row>
    <row r="495" spans="1:5" ht="15" customHeight="1" x14ac:dyDescent="0.15">
      <c r="A495" s="76">
        <v>881</v>
      </c>
      <c r="B495" s="76" t="s">
        <v>1324</v>
      </c>
      <c r="C495" s="75" t="s">
        <v>2153</v>
      </c>
      <c r="D495" s="75">
        <v>88</v>
      </c>
      <c r="E495" s="75" t="s">
        <v>1326</v>
      </c>
    </row>
    <row r="496" spans="1:5" ht="15" customHeight="1" x14ac:dyDescent="0.15">
      <c r="A496" s="76">
        <v>882</v>
      </c>
      <c r="B496" s="76" t="s">
        <v>1324</v>
      </c>
      <c r="C496" s="75" t="s">
        <v>2153</v>
      </c>
      <c r="D496" s="75">
        <v>88</v>
      </c>
      <c r="E496" s="75" t="s">
        <v>1328</v>
      </c>
    </row>
    <row r="497" spans="1:5" ht="15" customHeight="1" x14ac:dyDescent="0.15">
      <c r="A497" s="76">
        <v>889</v>
      </c>
      <c r="B497" s="76" t="s">
        <v>1324</v>
      </c>
      <c r="C497" s="75" t="s">
        <v>2153</v>
      </c>
      <c r="D497" s="75">
        <v>88</v>
      </c>
      <c r="E497" s="75" t="s">
        <v>1330</v>
      </c>
    </row>
    <row r="498" spans="1:5" ht="15" customHeight="1" x14ac:dyDescent="0.15">
      <c r="A498" s="76">
        <v>890</v>
      </c>
      <c r="B498" s="76" t="s">
        <v>1324</v>
      </c>
      <c r="C498" s="75" t="s">
        <v>2153</v>
      </c>
      <c r="D498" s="75">
        <v>89</v>
      </c>
      <c r="E498" s="75" t="s">
        <v>1332</v>
      </c>
    </row>
    <row r="499" spans="1:5" ht="15" customHeight="1" x14ac:dyDescent="0.15">
      <c r="A499" s="76">
        <v>891</v>
      </c>
      <c r="B499" s="76" t="s">
        <v>1324</v>
      </c>
      <c r="C499" s="75" t="s">
        <v>2153</v>
      </c>
      <c r="D499" s="75">
        <v>89</v>
      </c>
      <c r="E499" s="75" t="s">
        <v>1335</v>
      </c>
    </row>
    <row r="500" spans="1:5" ht="15" customHeight="1" x14ac:dyDescent="0.15">
      <c r="A500" s="76">
        <v>900</v>
      </c>
      <c r="B500" s="76" t="s">
        <v>1324</v>
      </c>
      <c r="C500" s="75" t="s">
        <v>2153</v>
      </c>
      <c r="D500" s="75">
        <v>90</v>
      </c>
      <c r="E500" s="75" t="s">
        <v>1337</v>
      </c>
    </row>
    <row r="501" spans="1:5" ht="15" customHeight="1" x14ac:dyDescent="0.15">
      <c r="A501" s="76">
        <v>901</v>
      </c>
      <c r="B501" s="76" t="s">
        <v>1324</v>
      </c>
      <c r="C501" s="75" t="s">
        <v>2153</v>
      </c>
      <c r="D501" s="75">
        <v>90</v>
      </c>
      <c r="E501" s="75" t="s">
        <v>1340</v>
      </c>
    </row>
    <row r="502" spans="1:5" ht="15" customHeight="1" x14ac:dyDescent="0.15">
      <c r="A502" s="76">
        <v>902</v>
      </c>
      <c r="B502" s="76" t="s">
        <v>1324</v>
      </c>
      <c r="C502" s="75" t="s">
        <v>2153</v>
      </c>
      <c r="D502" s="75">
        <v>90</v>
      </c>
      <c r="E502" s="75" t="s">
        <v>1342</v>
      </c>
    </row>
    <row r="503" spans="1:5" ht="15" customHeight="1" x14ac:dyDescent="0.15">
      <c r="A503" s="76">
        <v>903</v>
      </c>
      <c r="B503" s="76" t="s">
        <v>1324</v>
      </c>
      <c r="C503" s="75" t="s">
        <v>2153</v>
      </c>
      <c r="D503" s="75">
        <v>90</v>
      </c>
      <c r="E503" s="75" t="s">
        <v>1344</v>
      </c>
    </row>
    <row r="504" spans="1:5" ht="15" customHeight="1" x14ac:dyDescent="0.15">
      <c r="A504" s="76">
        <v>909</v>
      </c>
      <c r="B504" s="76" t="s">
        <v>1324</v>
      </c>
      <c r="C504" s="75" t="s">
        <v>2153</v>
      </c>
      <c r="D504" s="75">
        <v>90</v>
      </c>
      <c r="E504" s="75" t="s">
        <v>1346</v>
      </c>
    </row>
    <row r="505" spans="1:5" ht="15" customHeight="1" x14ac:dyDescent="0.15">
      <c r="A505" s="76">
        <v>910</v>
      </c>
      <c r="B505" s="76" t="s">
        <v>1324</v>
      </c>
      <c r="C505" s="75" t="s">
        <v>2153</v>
      </c>
      <c r="D505" s="75">
        <v>91</v>
      </c>
      <c r="E505" s="75" t="s">
        <v>1348</v>
      </c>
    </row>
    <row r="506" spans="1:5" ht="15" customHeight="1" x14ac:dyDescent="0.15">
      <c r="A506" s="76">
        <v>911</v>
      </c>
      <c r="B506" s="76" t="s">
        <v>1324</v>
      </c>
      <c r="C506" s="75" t="s">
        <v>2153</v>
      </c>
      <c r="D506" s="75">
        <v>91</v>
      </c>
      <c r="E506" s="75" t="s">
        <v>1351</v>
      </c>
    </row>
    <row r="507" spans="1:5" ht="15" customHeight="1" x14ac:dyDescent="0.15">
      <c r="A507" s="76">
        <v>912</v>
      </c>
      <c r="B507" s="76" t="s">
        <v>1324</v>
      </c>
      <c r="C507" s="75" t="s">
        <v>2153</v>
      </c>
      <c r="D507" s="75">
        <v>91</v>
      </c>
      <c r="E507" s="75" t="s">
        <v>1353</v>
      </c>
    </row>
    <row r="508" spans="1:5" ht="15" customHeight="1" x14ac:dyDescent="0.15">
      <c r="A508" s="76">
        <v>920</v>
      </c>
      <c r="B508" s="76" t="s">
        <v>1324</v>
      </c>
      <c r="C508" s="75" t="s">
        <v>2153</v>
      </c>
      <c r="D508" s="75">
        <v>92</v>
      </c>
      <c r="E508" s="75" t="s">
        <v>1355</v>
      </c>
    </row>
    <row r="509" spans="1:5" ht="15" customHeight="1" x14ac:dyDescent="0.15">
      <c r="A509" s="76">
        <v>921</v>
      </c>
      <c r="B509" s="76" t="s">
        <v>1324</v>
      </c>
      <c r="C509" s="75" t="s">
        <v>2153</v>
      </c>
      <c r="D509" s="75">
        <v>92</v>
      </c>
      <c r="E509" s="75" t="s">
        <v>1358</v>
      </c>
    </row>
    <row r="510" spans="1:5" ht="15" customHeight="1" x14ac:dyDescent="0.15">
      <c r="A510" s="76">
        <v>922</v>
      </c>
      <c r="B510" s="76" t="s">
        <v>1324</v>
      </c>
      <c r="C510" s="75" t="s">
        <v>2153</v>
      </c>
      <c r="D510" s="75">
        <v>92</v>
      </c>
      <c r="E510" s="75" t="s">
        <v>1360</v>
      </c>
    </row>
    <row r="511" spans="1:5" ht="15" customHeight="1" x14ac:dyDescent="0.15">
      <c r="A511" s="76">
        <v>923</v>
      </c>
      <c r="B511" s="76" t="s">
        <v>1324</v>
      </c>
      <c r="C511" s="75" t="s">
        <v>2153</v>
      </c>
      <c r="D511" s="75">
        <v>92</v>
      </c>
      <c r="E511" s="75" t="s">
        <v>1362</v>
      </c>
    </row>
    <row r="512" spans="1:5" ht="15" customHeight="1" x14ac:dyDescent="0.15">
      <c r="A512" s="76">
        <v>929</v>
      </c>
      <c r="B512" s="76" t="s">
        <v>1324</v>
      </c>
      <c r="C512" s="75" t="s">
        <v>2153</v>
      </c>
      <c r="D512" s="75">
        <v>92</v>
      </c>
      <c r="E512" s="75" t="s">
        <v>1364</v>
      </c>
    </row>
    <row r="513" spans="1:5" ht="15" customHeight="1" x14ac:dyDescent="0.15">
      <c r="A513" s="76">
        <v>931</v>
      </c>
      <c r="B513" s="76" t="s">
        <v>1324</v>
      </c>
      <c r="C513" s="75" t="s">
        <v>2153</v>
      </c>
      <c r="D513" s="75">
        <v>93</v>
      </c>
      <c r="E513" s="75" t="s">
        <v>1366</v>
      </c>
    </row>
    <row r="514" spans="1:5" ht="15" customHeight="1" x14ac:dyDescent="0.15">
      <c r="A514" s="76">
        <v>932</v>
      </c>
      <c r="B514" s="76" t="s">
        <v>1324</v>
      </c>
      <c r="C514" s="75" t="s">
        <v>2153</v>
      </c>
      <c r="D514" s="75">
        <v>93</v>
      </c>
      <c r="E514" s="75" t="s">
        <v>1369</v>
      </c>
    </row>
    <row r="515" spans="1:5" ht="15" customHeight="1" x14ac:dyDescent="0.15">
      <c r="A515" s="76">
        <v>933</v>
      </c>
      <c r="B515" s="76" t="s">
        <v>1324</v>
      </c>
      <c r="C515" s="75" t="s">
        <v>2153</v>
      </c>
      <c r="D515" s="75">
        <v>93</v>
      </c>
      <c r="E515" s="75" t="s">
        <v>1371</v>
      </c>
    </row>
    <row r="516" spans="1:5" ht="15" customHeight="1" x14ac:dyDescent="0.15">
      <c r="A516" s="76">
        <v>934</v>
      </c>
      <c r="B516" s="76" t="s">
        <v>1324</v>
      </c>
      <c r="C516" s="75" t="s">
        <v>2153</v>
      </c>
      <c r="D516" s="75">
        <v>93</v>
      </c>
      <c r="E516" s="75" t="s">
        <v>1373</v>
      </c>
    </row>
    <row r="517" spans="1:5" ht="15" customHeight="1" x14ac:dyDescent="0.15">
      <c r="A517" s="76">
        <v>939</v>
      </c>
      <c r="B517" s="76" t="s">
        <v>1324</v>
      </c>
      <c r="C517" s="75" t="s">
        <v>2153</v>
      </c>
      <c r="D517" s="75">
        <v>93</v>
      </c>
      <c r="E517" s="75" t="s">
        <v>1375</v>
      </c>
    </row>
    <row r="518" spans="1:5" ht="15" customHeight="1" x14ac:dyDescent="0.15">
      <c r="A518" s="76">
        <v>941</v>
      </c>
      <c r="B518" s="76" t="s">
        <v>1324</v>
      </c>
      <c r="C518" s="75" t="s">
        <v>2153</v>
      </c>
      <c r="D518" s="75">
        <v>94</v>
      </c>
      <c r="E518" s="75" t="s">
        <v>1377</v>
      </c>
    </row>
    <row r="519" spans="1:5" ht="15" customHeight="1" x14ac:dyDescent="0.15">
      <c r="A519" s="76">
        <v>942</v>
      </c>
      <c r="B519" s="76" t="s">
        <v>1324</v>
      </c>
      <c r="C519" s="75" t="s">
        <v>2153</v>
      </c>
      <c r="D519" s="75">
        <v>94</v>
      </c>
      <c r="E519" s="75" t="s">
        <v>1380</v>
      </c>
    </row>
    <row r="520" spans="1:5" ht="15" customHeight="1" x14ac:dyDescent="0.15">
      <c r="A520" s="76">
        <v>943</v>
      </c>
      <c r="B520" s="76" t="s">
        <v>1324</v>
      </c>
      <c r="C520" s="75" t="s">
        <v>2153</v>
      </c>
      <c r="D520" s="75">
        <v>94</v>
      </c>
      <c r="E520" s="75" t="s">
        <v>1382</v>
      </c>
    </row>
    <row r="521" spans="1:5" ht="15" customHeight="1" x14ac:dyDescent="0.15">
      <c r="A521" s="76">
        <v>949</v>
      </c>
      <c r="B521" s="76" t="s">
        <v>1324</v>
      </c>
      <c r="C521" s="75" t="s">
        <v>2153</v>
      </c>
      <c r="D521" s="75">
        <v>94</v>
      </c>
      <c r="E521" s="75" t="s">
        <v>1384</v>
      </c>
    </row>
    <row r="522" spans="1:5" ht="15" customHeight="1" x14ac:dyDescent="0.15">
      <c r="A522" s="76">
        <v>950</v>
      </c>
      <c r="B522" s="76" t="s">
        <v>1324</v>
      </c>
      <c r="C522" s="75" t="s">
        <v>2153</v>
      </c>
      <c r="D522" s="75">
        <v>95</v>
      </c>
      <c r="E522" s="75" t="s">
        <v>1386</v>
      </c>
    </row>
    <row r="523" spans="1:5" ht="15" customHeight="1" x14ac:dyDescent="0.15">
      <c r="A523" s="76">
        <v>951</v>
      </c>
      <c r="B523" s="76" t="s">
        <v>1324</v>
      </c>
      <c r="C523" s="75" t="s">
        <v>2153</v>
      </c>
      <c r="D523" s="75">
        <v>95</v>
      </c>
      <c r="E523" s="75" t="s">
        <v>1389</v>
      </c>
    </row>
    <row r="524" spans="1:5" ht="15" customHeight="1" x14ac:dyDescent="0.15">
      <c r="A524" s="76">
        <v>952</v>
      </c>
      <c r="B524" s="76" t="s">
        <v>1324</v>
      </c>
      <c r="C524" s="75" t="s">
        <v>2153</v>
      </c>
      <c r="D524" s="75">
        <v>95</v>
      </c>
      <c r="E524" s="75" t="s">
        <v>1391</v>
      </c>
    </row>
    <row r="525" spans="1:5" ht="15" customHeight="1" x14ac:dyDescent="0.15">
      <c r="A525" s="76">
        <v>959</v>
      </c>
      <c r="B525" s="76" t="s">
        <v>1324</v>
      </c>
      <c r="C525" s="75" t="s">
        <v>2153</v>
      </c>
      <c r="D525" s="75">
        <v>95</v>
      </c>
      <c r="E525" s="75" t="s">
        <v>1393</v>
      </c>
    </row>
    <row r="526" spans="1:5" ht="15" customHeight="1" x14ac:dyDescent="0.15">
      <c r="A526" s="76">
        <v>961</v>
      </c>
      <c r="B526" s="76" t="s">
        <v>1324</v>
      </c>
      <c r="C526" s="75" t="s">
        <v>2153</v>
      </c>
      <c r="D526" s="75">
        <v>96</v>
      </c>
      <c r="E526" s="75" t="s">
        <v>1395</v>
      </c>
    </row>
    <row r="527" spans="1:5" ht="15" customHeight="1" x14ac:dyDescent="0.15">
      <c r="A527" s="78">
        <v>969</v>
      </c>
      <c r="B527" s="78" t="s">
        <v>1324</v>
      </c>
      <c r="C527" s="77" t="s">
        <v>2153</v>
      </c>
      <c r="D527" s="77">
        <v>96</v>
      </c>
      <c r="E527" s="77" t="s">
        <v>1398</v>
      </c>
    </row>
    <row r="528" spans="1:5" ht="15" customHeight="1" x14ac:dyDescent="0.15">
      <c r="A528" s="74">
        <v>971</v>
      </c>
      <c r="B528" s="74" t="s">
        <v>2211</v>
      </c>
      <c r="C528" s="73" t="s">
        <v>2212</v>
      </c>
      <c r="D528" s="73">
        <v>97</v>
      </c>
      <c r="E528" s="73" t="s">
        <v>1400</v>
      </c>
    </row>
    <row r="529" spans="1:5" ht="15" customHeight="1" x14ac:dyDescent="0.15">
      <c r="A529" s="76">
        <v>972</v>
      </c>
      <c r="B529" s="76" t="s">
        <v>1402</v>
      </c>
      <c r="C529" s="75" t="s">
        <v>2154</v>
      </c>
      <c r="D529" s="75">
        <v>97</v>
      </c>
      <c r="E529" s="75" t="s">
        <v>1404</v>
      </c>
    </row>
    <row r="530" spans="1:5" ht="15" customHeight="1" x14ac:dyDescent="0.15">
      <c r="A530" s="76">
        <v>973</v>
      </c>
      <c r="B530" s="76" t="s">
        <v>1402</v>
      </c>
      <c r="C530" s="75" t="s">
        <v>2154</v>
      </c>
      <c r="D530" s="75">
        <v>97</v>
      </c>
      <c r="E530" s="75" t="s">
        <v>1406</v>
      </c>
    </row>
    <row r="531" spans="1:5" ht="15" customHeight="1" x14ac:dyDescent="0.15">
      <c r="A531" s="76">
        <v>981</v>
      </c>
      <c r="B531" s="76" t="s">
        <v>1402</v>
      </c>
      <c r="C531" s="75" t="s">
        <v>2154</v>
      </c>
      <c r="D531" s="75">
        <v>98</v>
      </c>
      <c r="E531" s="75" t="s">
        <v>1408</v>
      </c>
    </row>
    <row r="532" spans="1:5" ht="15" customHeight="1" x14ac:dyDescent="0.15">
      <c r="A532" s="78">
        <v>982</v>
      </c>
      <c r="B532" s="78" t="s">
        <v>1402</v>
      </c>
      <c r="C532" s="77" t="s">
        <v>2154</v>
      </c>
      <c r="D532" s="77">
        <v>98</v>
      </c>
      <c r="E532" s="77" t="s">
        <v>1411</v>
      </c>
    </row>
    <row r="533" spans="1:5" ht="15" customHeight="1" x14ac:dyDescent="0.15">
      <c r="A533" s="82">
        <v>999</v>
      </c>
      <c r="B533" s="82" t="s">
        <v>2213</v>
      </c>
      <c r="C533" s="81" t="s">
        <v>2214</v>
      </c>
      <c r="D533" s="81">
        <v>99</v>
      </c>
      <c r="E533" s="81" t="s">
        <v>2155</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sheetPr>
  <dimension ref="A1:E513"/>
  <sheetViews>
    <sheetView workbookViewId="0">
      <pane ySplit="3" topLeftCell="A4" activePane="bottomLeft" state="frozen"/>
      <selection activeCell="D16" sqref="D16"/>
      <selection pane="bottomLeft" activeCell="D16" sqref="D16"/>
    </sheetView>
  </sheetViews>
  <sheetFormatPr defaultColWidth="9" defaultRowHeight="15" customHeight="1" x14ac:dyDescent="0.15"/>
  <cols>
    <col min="1" max="2" width="6.625" style="58" customWidth="1"/>
    <col min="3" max="3" width="25.625" style="60" customWidth="1"/>
    <col min="4" max="4" width="6.625" style="58" customWidth="1"/>
    <col min="5" max="5" width="61.625" style="60" customWidth="1"/>
    <col min="6" max="7" width="36.5" style="60" customWidth="1"/>
    <col min="8" max="16384" width="9" style="60"/>
  </cols>
  <sheetData>
    <row r="1" spans="1:5" ht="15" customHeight="1" x14ac:dyDescent="0.15">
      <c r="A1" s="59" t="s">
        <v>2227</v>
      </c>
    </row>
    <row r="2" spans="1:5" ht="15" customHeight="1" thickBot="1" x14ac:dyDescent="0.2">
      <c r="A2" s="100" t="s">
        <v>2235</v>
      </c>
    </row>
    <row r="3" spans="1:5" ht="15" customHeight="1" x14ac:dyDescent="0.15">
      <c r="A3" s="148" t="s">
        <v>2157</v>
      </c>
      <c r="B3" s="142" t="s">
        <v>2236</v>
      </c>
      <c r="C3" s="123" t="s">
        <v>1833</v>
      </c>
      <c r="D3" s="123" t="s">
        <v>2225</v>
      </c>
      <c r="E3" s="123" t="s">
        <v>239</v>
      </c>
    </row>
    <row r="4" spans="1:5" ht="15" customHeight="1" x14ac:dyDescent="0.15">
      <c r="A4" s="196" t="s">
        <v>2324</v>
      </c>
      <c r="B4" s="143" t="s">
        <v>243</v>
      </c>
      <c r="C4" s="93" t="s">
        <v>1416</v>
      </c>
      <c r="D4" s="102">
        <v>1</v>
      </c>
      <c r="E4" s="93" t="s">
        <v>245</v>
      </c>
    </row>
    <row r="5" spans="1:5" ht="15" customHeight="1" x14ac:dyDescent="0.15">
      <c r="A5" s="197" t="s">
        <v>2325</v>
      </c>
      <c r="B5" s="144" t="s">
        <v>243</v>
      </c>
      <c r="C5" s="87" t="s">
        <v>1416</v>
      </c>
      <c r="D5" s="104">
        <v>1</v>
      </c>
      <c r="E5" s="87" t="s">
        <v>247</v>
      </c>
    </row>
    <row r="6" spans="1:5" ht="15" customHeight="1" x14ac:dyDescent="0.15">
      <c r="A6" s="197" t="s">
        <v>2326</v>
      </c>
      <c r="B6" s="144" t="s">
        <v>243</v>
      </c>
      <c r="C6" s="87" t="s">
        <v>1416</v>
      </c>
      <c r="D6" s="104">
        <v>1</v>
      </c>
      <c r="E6" s="87" t="s">
        <v>1417</v>
      </c>
    </row>
    <row r="7" spans="1:5" ht="15" customHeight="1" x14ac:dyDescent="0.15">
      <c r="A7" s="198" t="s">
        <v>2327</v>
      </c>
      <c r="B7" s="145" t="s">
        <v>243</v>
      </c>
      <c r="C7" s="94" t="s">
        <v>1416</v>
      </c>
      <c r="D7" s="106">
        <v>1</v>
      </c>
      <c r="E7" s="94" t="s">
        <v>251</v>
      </c>
    </row>
    <row r="8" spans="1:5" ht="15" customHeight="1" x14ac:dyDescent="0.15">
      <c r="A8" s="196" t="s">
        <v>2328</v>
      </c>
      <c r="B8" s="143" t="s">
        <v>268</v>
      </c>
      <c r="C8" s="93" t="s">
        <v>1418</v>
      </c>
      <c r="D8" s="102">
        <v>2</v>
      </c>
      <c r="E8" s="93" t="s">
        <v>256</v>
      </c>
    </row>
    <row r="9" spans="1:5" ht="15" customHeight="1" x14ac:dyDescent="0.15">
      <c r="A9" s="197" t="s">
        <v>2329</v>
      </c>
      <c r="B9" s="144" t="s">
        <v>268</v>
      </c>
      <c r="C9" s="87" t="s">
        <v>1418</v>
      </c>
      <c r="D9" s="104">
        <v>2</v>
      </c>
      <c r="E9" s="87" t="s">
        <v>258</v>
      </c>
    </row>
    <row r="10" spans="1:5" ht="15" customHeight="1" x14ac:dyDescent="0.15">
      <c r="A10" s="197" t="s">
        <v>2330</v>
      </c>
      <c r="B10" s="144" t="s">
        <v>268</v>
      </c>
      <c r="C10" s="87" t="s">
        <v>1418</v>
      </c>
      <c r="D10" s="104">
        <v>2</v>
      </c>
      <c r="E10" s="87" t="s">
        <v>260</v>
      </c>
    </row>
    <row r="11" spans="1:5" ht="15" customHeight="1" x14ac:dyDescent="0.15">
      <c r="A11" s="197" t="s">
        <v>2331</v>
      </c>
      <c r="B11" s="144" t="s">
        <v>268</v>
      </c>
      <c r="C11" s="87" t="s">
        <v>1418</v>
      </c>
      <c r="D11" s="104">
        <v>2</v>
      </c>
      <c r="E11" s="87" t="s">
        <v>262</v>
      </c>
    </row>
    <row r="12" spans="1:5" ht="15" customHeight="1" x14ac:dyDescent="0.15">
      <c r="A12" s="198" t="s">
        <v>2332</v>
      </c>
      <c r="B12" s="145" t="s">
        <v>268</v>
      </c>
      <c r="C12" s="94" t="s">
        <v>1418</v>
      </c>
      <c r="D12" s="106">
        <v>2</v>
      </c>
      <c r="E12" s="94" t="s">
        <v>264</v>
      </c>
    </row>
    <row r="13" spans="1:5" ht="15" customHeight="1" x14ac:dyDescent="0.15">
      <c r="A13" s="196" t="s">
        <v>2333</v>
      </c>
      <c r="B13" s="143" t="s">
        <v>283</v>
      </c>
      <c r="C13" s="93" t="s">
        <v>1419</v>
      </c>
      <c r="D13" s="102">
        <v>3</v>
      </c>
      <c r="E13" s="93" t="s">
        <v>272</v>
      </c>
    </row>
    <row r="14" spans="1:5" ht="15" customHeight="1" x14ac:dyDescent="0.15">
      <c r="A14" s="197" t="s">
        <v>2334</v>
      </c>
      <c r="B14" s="144" t="s">
        <v>283</v>
      </c>
      <c r="C14" s="87" t="s">
        <v>1419</v>
      </c>
      <c r="D14" s="104">
        <v>4</v>
      </c>
      <c r="E14" s="87" t="s">
        <v>277</v>
      </c>
    </row>
    <row r="15" spans="1:5" ht="15" customHeight="1" x14ac:dyDescent="0.15">
      <c r="A15" s="198" t="s">
        <v>2335</v>
      </c>
      <c r="B15" s="145" t="s">
        <v>283</v>
      </c>
      <c r="C15" s="94" t="s">
        <v>1419</v>
      </c>
      <c r="D15" s="106">
        <v>4</v>
      </c>
      <c r="E15" s="94" t="s">
        <v>279</v>
      </c>
    </row>
    <row r="16" spans="1:5" ht="15" customHeight="1" x14ac:dyDescent="0.15">
      <c r="A16" s="196" t="s">
        <v>2336</v>
      </c>
      <c r="B16" s="143" t="s">
        <v>299</v>
      </c>
      <c r="C16" s="93" t="s">
        <v>1420</v>
      </c>
      <c r="D16" s="102">
        <v>5</v>
      </c>
      <c r="E16" s="93" t="s">
        <v>285</v>
      </c>
    </row>
    <row r="17" spans="1:5" ht="15" customHeight="1" x14ac:dyDescent="0.15">
      <c r="A17" s="197" t="s">
        <v>2337</v>
      </c>
      <c r="B17" s="144" t="s">
        <v>299</v>
      </c>
      <c r="C17" s="87" t="s">
        <v>1420</v>
      </c>
      <c r="D17" s="104">
        <v>5</v>
      </c>
      <c r="E17" s="87" t="s">
        <v>287</v>
      </c>
    </row>
    <row r="18" spans="1:5" ht="15" customHeight="1" x14ac:dyDescent="0.15">
      <c r="A18" s="197" t="s">
        <v>2338</v>
      </c>
      <c r="B18" s="144" t="s">
        <v>299</v>
      </c>
      <c r="C18" s="87" t="s">
        <v>1420</v>
      </c>
      <c r="D18" s="104">
        <v>5</v>
      </c>
      <c r="E18" s="87" t="s">
        <v>289</v>
      </c>
    </row>
    <row r="19" spans="1:5" ht="15" customHeight="1" x14ac:dyDescent="0.15">
      <c r="A19" s="197" t="s">
        <v>2339</v>
      </c>
      <c r="B19" s="144" t="s">
        <v>299</v>
      </c>
      <c r="C19" s="87" t="s">
        <v>1420</v>
      </c>
      <c r="D19" s="104">
        <v>5</v>
      </c>
      <c r="E19" s="87" t="s">
        <v>291</v>
      </c>
    </row>
    <row r="20" spans="1:5" ht="15" customHeight="1" x14ac:dyDescent="0.15">
      <c r="A20" s="197" t="s">
        <v>2340</v>
      </c>
      <c r="B20" s="144" t="s">
        <v>299</v>
      </c>
      <c r="C20" s="87" t="s">
        <v>1420</v>
      </c>
      <c r="D20" s="104">
        <v>5</v>
      </c>
      <c r="E20" s="87" t="s">
        <v>293</v>
      </c>
    </row>
    <row r="21" spans="1:5" ht="15" customHeight="1" x14ac:dyDescent="0.15">
      <c r="A21" s="198" t="s">
        <v>2341</v>
      </c>
      <c r="B21" s="145" t="s">
        <v>299</v>
      </c>
      <c r="C21" s="94" t="s">
        <v>1420</v>
      </c>
      <c r="D21" s="106">
        <v>5</v>
      </c>
      <c r="E21" s="94" t="s">
        <v>295</v>
      </c>
    </row>
    <row r="22" spans="1:5" ht="15" customHeight="1" x14ac:dyDescent="0.15">
      <c r="A22" s="196" t="s">
        <v>2342</v>
      </c>
      <c r="B22" s="143" t="s">
        <v>349</v>
      </c>
      <c r="C22" s="93" t="s">
        <v>1422</v>
      </c>
      <c r="D22" s="102">
        <v>6</v>
      </c>
      <c r="E22" s="93" t="s">
        <v>1421</v>
      </c>
    </row>
    <row r="23" spans="1:5" ht="15" customHeight="1" x14ac:dyDescent="0.15">
      <c r="A23" s="197" t="s">
        <v>2343</v>
      </c>
      <c r="B23" s="144" t="s">
        <v>349</v>
      </c>
      <c r="C23" s="87" t="s">
        <v>1422</v>
      </c>
      <c r="D23" s="104">
        <v>6</v>
      </c>
      <c r="E23" s="87" t="s">
        <v>1423</v>
      </c>
    </row>
    <row r="24" spans="1:5" ht="15" customHeight="1" x14ac:dyDescent="0.15">
      <c r="A24" s="197" t="s">
        <v>2344</v>
      </c>
      <c r="B24" s="144" t="s">
        <v>349</v>
      </c>
      <c r="C24" s="87" t="s">
        <v>1422</v>
      </c>
      <c r="D24" s="104">
        <v>6</v>
      </c>
      <c r="E24" s="87" t="s">
        <v>305</v>
      </c>
    </row>
    <row r="25" spans="1:5" ht="15" customHeight="1" x14ac:dyDescent="0.15">
      <c r="A25" s="197" t="s">
        <v>2345</v>
      </c>
      <c r="B25" s="144" t="s">
        <v>349</v>
      </c>
      <c r="C25" s="87" t="s">
        <v>1422</v>
      </c>
      <c r="D25" s="104">
        <v>6</v>
      </c>
      <c r="E25" s="87" t="s">
        <v>307</v>
      </c>
    </row>
    <row r="26" spans="1:5" ht="15" customHeight="1" x14ac:dyDescent="0.15">
      <c r="A26" s="197" t="s">
        <v>2346</v>
      </c>
      <c r="B26" s="144" t="s">
        <v>349</v>
      </c>
      <c r="C26" s="87" t="s">
        <v>1422</v>
      </c>
      <c r="D26" s="104">
        <v>6</v>
      </c>
      <c r="E26" s="87" t="s">
        <v>309</v>
      </c>
    </row>
    <row r="27" spans="1:5" ht="15" customHeight="1" x14ac:dyDescent="0.15">
      <c r="A27" s="197" t="s">
        <v>2347</v>
      </c>
      <c r="B27" s="144" t="s">
        <v>349</v>
      </c>
      <c r="C27" s="87" t="s">
        <v>1422</v>
      </c>
      <c r="D27" s="104">
        <v>6</v>
      </c>
      <c r="E27" s="87" t="s">
        <v>311</v>
      </c>
    </row>
    <row r="28" spans="1:5" ht="15" customHeight="1" x14ac:dyDescent="0.15">
      <c r="A28" s="197" t="s">
        <v>2348</v>
      </c>
      <c r="B28" s="144" t="s">
        <v>349</v>
      </c>
      <c r="C28" s="87" t="s">
        <v>1422</v>
      </c>
      <c r="D28" s="104">
        <v>7</v>
      </c>
      <c r="E28" s="87" t="s">
        <v>316</v>
      </c>
    </row>
    <row r="29" spans="1:5" ht="15" customHeight="1" x14ac:dyDescent="0.15">
      <c r="A29" s="197" t="s">
        <v>2349</v>
      </c>
      <c r="B29" s="144" t="s">
        <v>349</v>
      </c>
      <c r="C29" s="87" t="s">
        <v>1422</v>
      </c>
      <c r="D29" s="104">
        <v>7</v>
      </c>
      <c r="E29" s="87" t="s">
        <v>318</v>
      </c>
    </row>
    <row r="30" spans="1:5" ht="15" customHeight="1" x14ac:dyDescent="0.15">
      <c r="A30" s="197" t="s">
        <v>2350</v>
      </c>
      <c r="B30" s="144" t="s">
        <v>349</v>
      </c>
      <c r="C30" s="87" t="s">
        <v>1422</v>
      </c>
      <c r="D30" s="104">
        <v>7</v>
      </c>
      <c r="E30" s="87" t="s">
        <v>320</v>
      </c>
    </row>
    <row r="31" spans="1:5" ht="15" customHeight="1" x14ac:dyDescent="0.15">
      <c r="A31" s="197" t="s">
        <v>2351</v>
      </c>
      <c r="B31" s="144" t="s">
        <v>349</v>
      </c>
      <c r="C31" s="87" t="s">
        <v>1422</v>
      </c>
      <c r="D31" s="104">
        <v>7</v>
      </c>
      <c r="E31" s="87" t="s">
        <v>322</v>
      </c>
    </row>
    <row r="32" spans="1:5" ht="15" customHeight="1" x14ac:dyDescent="0.15">
      <c r="A32" s="197" t="s">
        <v>2352</v>
      </c>
      <c r="B32" s="144" t="s">
        <v>349</v>
      </c>
      <c r="C32" s="87" t="s">
        <v>1422</v>
      </c>
      <c r="D32" s="104">
        <v>7</v>
      </c>
      <c r="E32" s="87" t="s">
        <v>324</v>
      </c>
    </row>
    <row r="33" spans="1:5" ht="15" customHeight="1" x14ac:dyDescent="0.15">
      <c r="A33" s="197" t="s">
        <v>2353</v>
      </c>
      <c r="B33" s="144" t="s">
        <v>349</v>
      </c>
      <c r="C33" s="87" t="s">
        <v>1422</v>
      </c>
      <c r="D33" s="104">
        <v>7</v>
      </c>
      <c r="E33" s="87" t="s">
        <v>326</v>
      </c>
    </row>
    <row r="34" spans="1:5" ht="15" customHeight="1" x14ac:dyDescent="0.15">
      <c r="A34" s="197" t="s">
        <v>2354</v>
      </c>
      <c r="B34" s="144" t="s">
        <v>349</v>
      </c>
      <c r="C34" s="87" t="s">
        <v>1422</v>
      </c>
      <c r="D34" s="104">
        <v>7</v>
      </c>
      <c r="E34" s="87" t="s">
        <v>328</v>
      </c>
    </row>
    <row r="35" spans="1:5" ht="15" customHeight="1" x14ac:dyDescent="0.15">
      <c r="A35" s="197" t="s">
        <v>2355</v>
      </c>
      <c r="B35" s="144" t="s">
        <v>349</v>
      </c>
      <c r="C35" s="87" t="s">
        <v>1422</v>
      </c>
      <c r="D35" s="104">
        <v>7</v>
      </c>
      <c r="E35" s="87" t="s">
        <v>330</v>
      </c>
    </row>
    <row r="36" spans="1:5" ht="15" customHeight="1" x14ac:dyDescent="0.15">
      <c r="A36" s="197" t="s">
        <v>2356</v>
      </c>
      <c r="B36" s="144" t="s">
        <v>349</v>
      </c>
      <c r="C36" s="87" t="s">
        <v>1422</v>
      </c>
      <c r="D36" s="104">
        <v>7</v>
      </c>
      <c r="E36" s="87" t="s">
        <v>332</v>
      </c>
    </row>
    <row r="37" spans="1:5" ht="15" customHeight="1" x14ac:dyDescent="0.15">
      <c r="A37" s="197" t="s">
        <v>1424</v>
      </c>
      <c r="B37" s="144" t="s">
        <v>349</v>
      </c>
      <c r="C37" s="87" t="s">
        <v>1422</v>
      </c>
      <c r="D37" s="104">
        <v>7</v>
      </c>
      <c r="E37" s="87" t="s">
        <v>1425</v>
      </c>
    </row>
    <row r="38" spans="1:5" ht="15" customHeight="1" x14ac:dyDescent="0.15">
      <c r="A38" s="197" t="s">
        <v>1426</v>
      </c>
      <c r="B38" s="144" t="s">
        <v>349</v>
      </c>
      <c r="C38" s="87" t="s">
        <v>1422</v>
      </c>
      <c r="D38" s="104">
        <v>7</v>
      </c>
      <c r="E38" s="87" t="s">
        <v>1427</v>
      </c>
    </row>
    <row r="39" spans="1:5" ht="15" customHeight="1" x14ac:dyDescent="0.15">
      <c r="A39" s="197" t="s">
        <v>2357</v>
      </c>
      <c r="B39" s="144" t="s">
        <v>349</v>
      </c>
      <c r="C39" s="87" t="s">
        <v>1422</v>
      </c>
      <c r="D39" s="104">
        <v>8</v>
      </c>
      <c r="E39" s="87" t="s">
        <v>337</v>
      </c>
    </row>
    <row r="40" spans="1:5" ht="15" customHeight="1" x14ac:dyDescent="0.15">
      <c r="A40" s="197" t="s">
        <v>2358</v>
      </c>
      <c r="B40" s="144" t="s">
        <v>349</v>
      </c>
      <c r="C40" s="87" t="s">
        <v>1422</v>
      </c>
      <c r="D40" s="104">
        <v>8</v>
      </c>
      <c r="E40" s="87" t="s">
        <v>339</v>
      </c>
    </row>
    <row r="41" spans="1:5" ht="15" customHeight="1" x14ac:dyDescent="0.15">
      <c r="A41" s="197" t="s">
        <v>2359</v>
      </c>
      <c r="B41" s="144" t="s">
        <v>349</v>
      </c>
      <c r="C41" s="87" t="s">
        <v>1422</v>
      </c>
      <c r="D41" s="104">
        <v>8</v>
      </c>
      <c r="E41" s="87" t="s">
        <v>341</v>
      </c>
    </row>
    <row r="42" spans="1:5" ht="15" customHeight="1" x14ac:dyDescent="0.15">
      <c r="A42" s="197" t="s">
        <v>2360</v>
      </c>
      <c r="B42" s="144" t="s">
        <v>349</v>
      </c>
      <c r="C42" s="87" t="s">
        <v>1422</v>
      </c>
      <c r="D42" s="104">
        <v>8</v>
      </c>
      <c r="E42" s="87" t="s">
        <v>343</v>
      </c>
    </row>
    <row r="43" spans="1:5" ht="15" customHeight="1" x14ac:dyDescent="0.15">
      <c r="A43" s="198" t="s">
        <v>2361</v>
      </c>
      <c r="B43" s="145" t="s">
        <v>349</v>
      </c>
      <c r="C43" s="94" t="s">
        <v>1422</v>
      </c>
      <c r="D43" s="106">
        <v>8</v>
      </c>
      <c r="E43" s="94" t="s">
        <v>345</v>
      </c>
    </row>
    <row r="44" spans="1:5" ht="15" customHeight="1" x14ac:dyDescent="0.15">
      <c r="A44" s="196" t="s">
        <v>2362</v>
      </c>
      <c r="B44" s="143" t="s">
        <v>727</v>
      </c>
      <c r="C44" s="93" t="s">
        <v>1428</v>
      </c>
      <c r="D44" s="102">
        <v>9</v>
      </c>
      <c r="E44" s="93" t="s">
        <v>351</v>
      </c>
    </row>
    <row r="45" spans="1:5" ht="15" customHeight="1" x14ac:dyDescent="0.15">
      <c r="A45" s="197" t="s">
        <v>2363</v>
      </c>
      <c r="B45" s="144" t="s">
        <v>727</v>
      </c>
      <c r="C45" s="87" t="s">
        <v>1428</v>
      </c>
      <c r="D45" s="104">
        <v>9</v>
      </c>
      <c r="E45" s="87" t="s">
        <v>353</v>
      </c>
    </row>
    <row r="46" spans="1:5" ht="15" customHeight="1" x14ac:dyDescent="0.15">
      <c r="A46" s="197" t="s">
        <v>2364</v>
      </c>
      <c r="B46" s="144" t="s">
        <v>727</v>
      </c>
      <c r="C46" s="87" t="s">
        <v>1428</v>
      </c>
      <c r="D46" s="104">
        <v>9</v>
      </c>
      <c r="E46" s="87" t="s">
        <v>355</v>
      </c>
    </row>
    <row r="47" spans="1:5" ht="15" customHeight="1" x14ac:dyDescent="0.15">
      <c r="A47" s="197" t="s">
        <v>2365</v>
      </c>
      <c r="B47" s="144" t="s">
        <v>727</v>
      </c>
      <c r="C47" s="87" t="s">
        <v>1428</v>
      </c>
      <c r="D47" s="104">
        <v>9</v>
      </c>
      <c r="E47" s="87" t="s">
        <v>1429</v>
      </c>
    </row>
    <row r="48" spans="1:5" ht="15" customHeight="1" x14ac:dyDescent="0.15">
      <c r="A48" s="197" t="s">
        <v>2366</v>
      </c>
      <c r="B48" s="144" t="s">
        <v>727</v>
      </c>
      <c r="C48" s="87" t="s">
        <v>1428</v>
      </c>
      <c r="D48" s="104">
        <v>9</v>
      </c>
      <c r="E48" s="87" t="s">
        <v>359</v>
      </c>
    </row>
    <row r="49" spans="1:5" ht="15" customHeight="1" x14ac:dyDescent="0.15">
      <c r="A49" s="197" t="s">
        <v>2367</v>
      </c>
      <c r="B49" s="144" t="s">
        <v>727</v>
      </c>
      <c r="C49" s="87" t="s">
        <v>1428</v>
      </c>
      <c r="D49" s="104">
        <v>9</v>
      </c>
      <c r="E49" s="87" t="s">
        <v>361</v>
      </c>
    </row>
    <row r="50" spans="1:5" ht="15" customHeight="1" x14ac:dyDescent="0.15">
      <c r="A50" s="197" t="s">
        <v>2368</v>
      </c>
      <c r="B50" s="144" t="s">
        <v>727</v>
      </c>
      <c r="C50" s="87" t="s">
        <v>1428</v>
      </c>
      <c r="D50" s="104">
        <v>9</v>
      </c>
      <c r="E50" s="87" t="s">
        <v>363</v>
      </c>
    </row>
    <row r="51" spans="1:5" ht="15" customHeight="1" x14ac:dyDescent="0.15">
      <c r="A51" s="197" t="s">
        <v>2369</v>
      </c>
      <c r="B51" s="144" t="s">
        <v>727</v>
      </c>
      <c r="C51" s="87" t="s">
        <v>1428</v>
      </c>
      <c r="D51" s="104">
        <v>9</v>
      </c>
      <c r="E51" s="87" t="s">
        <v>365</v>
      </c>
    </row>
    <row r="52" spans="1:5" ht="15" customHeight="1" x14ac:dyDescent="0.15">
      <c r="A52" s="197" t="s">
        <v>2370</v>
      </c>
      <c r="B52" s="144" t="s">
        <v>727</v>
      </c>
      <c r="C52" s="87" t="s">
        <v>1428</v>
      </c>
      <c r="D52" s="104">
        <v>9</v>
      </c>
      <c r="E52" s="87" t="s">
        <v>367</v>
      </c>
    </row>
    <row r="53" spans="1:5" ht="15" customHeight="1" x14ac:dyDescent="0.15">
      <c r="A53" s="150">
        <v>101</v>
      </c>
      <c r="B53" s="144" t="s">
        <v>727</v>
      </c>
      <c r="C53" s="87" t="s">
        <v>1428</v>
      </c>
      <c r="D53" s="104">
        <v>10</v>
      </c>
      <c r="E53" s="87" t="s">
        <v>372</v>
      </c>
    </row>
    <row r="54" spans="1:5" ht="15" customHeight="1" x14ac:dyDescent="0.15">
      <c r="A54" s="150">
        <v>102</v>
      </c>
      <c r="B54" s="144" t="s">
        <v>727</v>
      </c>
      <c r="C54" s="87" t="s">
        <v>1428</v>
      </c>
      <c r="D54" s="104">
        <v>10</v>
      </c>
      <c r="E54" s="87" t="s">
        <v>374</v>
      </c>
    </row>
    <row r="55" spans="1:5" ht="15" customHeight="1" x14ac:dyDescent="0.15">
      <c r="A55" s="150">
        <v>103</v>
      </c>
      <c r="B55" s="144" t="s">
        <v>727</v>
      </c>
      <c r="C55" s="87" t="s">
        <v>1428</v>
      </c>
      <c r="D55" s="104">
        <v>10</v>
      </c>
      <c r="E55" s="87" t="s">
        <v>1430</v>
      </c>
    </row>
    <row r="56" spans="1:5" ht="15" customHeight="1" x14ac:dyDescent="0.15">
      <c r="A56" s="150">
        <v>104</v>
      </c>
      <c r="B56" s="144" t="s">
        <v>727</v>
      </c>
      <c r="C56" s="87" t="s">
        <v>1428</v>
      </c>
      <c r="D56" s="104">
        <v>10</v>
      </c>
      <c r="E56" s="87" t="s">
        <v>378</v>
      </c>
    </row>
    <row r="57" spans="1:5" ht="15" customHeight="1" x14ac:dyDescent="0.15">
      <c r="A57" s="150">
        <v>105</v>
      </c>
      <c r="B57" s="144" t="s">
        <v>727</v>
      </c>
      <c r="C57" s="87" t="s">
        <v>1428</v>
      </c>
      <c r="D57" s="104">
        <v>10</v>
      </c>
      <c r="E57" s="87" t="s">
        <v>380</v>
      </c>
    </row>
    <row r="58" spans="1:5" ht="15" customHeight="1" x14ac:dyDescent="0.15">
      <c r="A58" s="150">
        <v>106</v>
      </c>
      <c r="B58" s="144" t="s">
        <v>727</v>
      </c>
      <c r="C58" s="87" t="s">
        <v>1428</v>
      </c>
      <c r="D58" s="104">
        <v>10</v>
      </c>
      <c r="E58" s="87" t="s">
        <v>382</v>
      </c>
    </row>
    <row r="59" spans="1:5" ht="15" customHeight="1" x14ac:dyDescent="0.15">
      <c r="A59" s="150">
        <v>111</v>
      </c>
      <c r="B59" s="144" t="s">
        <v>727</v>
      </c>
      <c r="C59" s="87" t="s">
        <v>1428</v>
      </c>
      <c r="D59" s="104">
        <v>11</v>
      </c>
      <c r="E59" s="87" t="s">
        <v>1431</v>
      </c>
    </row>
    <row r="60" spans="1:5" ht="15" customHeight="1" x14ac:dyDescent="0.15">
      <c r="A60" s="150">
        <v>112</v>
      </c>
      <c r="B60" s="144" t="s">
        <v>727</v>
      </c>
      <c r="C60" s="87" t="s">
        <v>1428</v>
      </c>
      <c r="D60" s="104">
        <v>11</v>
      </c>
      <c r="E60" s="87" t="s">
        <v>1432</v>
      </c>
    </row>
    <row r="61" spans="1:5" ht="15" customHeight="1" x14ac:dyDescent="0.15">
      <c r="A61" s="150">
        <v>113</v>
      </c>
      <c r="B61" s="144" t="s">
        <v>727</v>
      </c>
      <c r="C61" s="87" t="s">
        <v>1428</v>
      </c>
      <c r="D61" s="104">
        <v>11</v>
      </c>
      <c r="E61" s="87" t="s">
        <v>1433</v>
      </c>
    </row>
    <row r="62" spans="1:5" ht="15" customHeight="1" x14ac:dyDescent="0.15">
      <c r="A62" s="150">
        <v>114</v>
      </c>
      <c r="B62" s="144" t="s">
        <v>727</v>
      </c>
      <c r="C62" s="87" t="s">
        <v>1428</v>
      </c>
      <c r="D62" s="104">
        <v>11</v>
      </c>
      <c r="E62" s="87" t="s">
        <v>389</v>
      </c>
    </row>
    <row r="63" spans="1:5" ht="15" customHeight="1" x14ac:dyDescent="0.15">
      <c r="A63" s="150">
        <v>115</v>
      </c>
      <c r="B63" s="144" t="s">
        <v>727</v>
      </c>
      <c r="C63" s="87" t="s">
        <v>1428</v>
      </c>
      <c r="D63" s="104">
        <v>11</v>
      </c>
      <c r="E63" s="87" t="s">
        <v>391</v>
      </c>
    </row>
    <row r="64" spans="1:5" ht="15" customHeight="1" x14ac:dyDescent="0.15">
      <c r="A64" s="150">
        <v>116</v>
      </c>
      <c r="B64" s="144" t="s">
        <v>727</v>
      </c>
      <c r="C64" s="87" t="s">
        <v>1428</v>
      </c>
      <c r="D64" s="104">
        <v>11</v>
      </c>
      <c r="E64" s="87" t="s">
        <v>393</v>
      </c>
    </row>
    <row r="65" spans="1:5" ht="15" customHeight="1" x14ac:dyDescent="0.15">
      <c r="A65" s="150">
        <v>117</v>
      </c>
      <c r="B65" s="144" t="s">
        <v>727</v>
      </c>
      <c r="C65" s="87" t="s">
        <v>1428</v>
      </c>
      <c r="D65" s="104">
        <v>11</v>
      </c>
      <c r="E65" s="87" t="s">
        <v>1434</v>
      </c>
    </row>
    <row r="66" spans="1:5" ht="15" customHeight="1" x14ac:dyDescent="0.15">
      <c r="A66" s="150">
        <v>118</v>
      </c>
      <c r="B66" s="144" t="s">
        <v>727</v>
      </c>
      <c r="C66" s="87" t="s">
        <v>1428</v>
      </c>
      <c r="D66" s="104">
        <v>11</v>
      </c>
      <c r="E66" s="87" t="s">
        <v>1435</v>
      </c>
    </row>
    <row r="67" spans="1:5" ht="15" customHeight="1" x14ac:dyDescent="0.15">
      <c r="A67" s="150">
        <v>119</v>
      </c>
      <c r="B67" s="144" t="s">
        <v>727</v>
      </c>
      <c r="C67" s="87" t="s">
        <v>1428</v>
      </c>
      <c r="D67" s="104">
        <v>11</v>
      </c>
      <c r="E67" s="87" t="s">
        <v>1436</v>
      </c>
    </row>
    <row r="68" spans="1:5" ht="15" customHeight="1" x14ac:dyDescent="0.15">
      <c r="A68" s="150">
        <v>121</v>
      </c>
      <c r="B68" s="144" t="s">
        <v>727</v>
      </c>
      <c r="C68" s="87" t="s">
        <v>1428</v>
      </c>
      <c r="D68" s="104">
        <v>12</v>
      </c>
      <c r="E68" s="87" t="s">
        <v>1437</v>
      </c>
    </row>
    <row r="69" spans="1:5" ht="15" customHeight="1" x14ac:dyDescent="0.15">
      <c r="A69" s="150">
        <v>122</v>
      </c>
      <c r="B69" s="144" t="s">
        <v>727</v>
      </c>
      <c r="C69" s="87" t="s">
        <v>1428</v>
      </c>
      <c r="D69" s="104">
        <v>12</v>
      </c>
      <c r="E69" s="87" t="s">
        <v>1438</v>
      </c>
    </row>
    <row r="70" spans="1:5" ht="15" customHeight="1" x14ac:dyDescent="0.15">
      <c r="A70" s="150">
        <v>123</v>
      </c>
      <c r="B70" s="144" t="s">
        <v>727</v>
      </c>
      <c r="C70" s="87" t="s">
        <v>1428</v>
      </c>
      <c r="D70" s="104">
        <v>12</v>
      </c>
      <c r="E70" s="87" t="s">
        <v>399</v>
      </c>
    </row>
    <row r="71" spans="1:5" ht="15" customHeight="1" x14ac:dyDescent="0.15">
      <c r="A71" s="150">
        <v>124</v>
      </c>
      <c r="B71" s="144" t="s">
        <v>727</v>
      </c>
      <c r="C71" s="87" t="s">
        <v>1428</v>
      </c>
      <c r="D71" s="104">
        <v>12</v>
      </c>
      <c r="E71" s="87" t="s">
        <v>1439</v>
      </c>
    </row>
    <row r="72" spans="1:5" ht="15" customHeight="1" x14ac:dyDescent="0.15">
      <c r="A72" s="150">
        <v>125</v>
      </c>
      <c r="B72" s="144" t="s">
        <v>727</v>
      </c>
      <c r="C72" s="87" t="s">
        <v>1428</v>
      </c>
      <c r="D72" s="104">
        <v>12</v>
      </c>
      <c r="E72" s="87" t="s">
        <v>1440</v>
      </c>
    </row>
    <row r="73" spans="1:5" ht="15" customHeight="1" x14ac:dyDescent="0.15">
      <c r="A73" s="150">
        <v>129</v>
      </c>
      <c r="B73" s="144" t="s">
        <v>727</v>
      </c>
      <c r="C73" s="87" t="s">
        <v>1428</v>
      </c>
      <c r="D73" s="104">
        <v>12</v>
      </c>
      <c r="E73" s="87" t="s">
        <v>403</v>
      </c>
    </row>
    <row r="74" spans="1:5" ht="15" customHeight="1" x14ac:dyDescent="0.15">
      <c r="A74" s="150">
        <v>131</v>
      </c>
      <c r="B74" s="144" t="s">
        <v>727</v>
      </c>
      <c r="C74" s="87" t="s">
        <v>1428</v>
      </c>
      <c r="D74" s="104">
        <v>13</v>
      </c>
      <c r="E74" s="87" t="s">
        <v>1441</v>
      </c>
    </row>
    <row r="75" spans="1:5" ht="15" customHeight="1" x14ac:dyDescent="0.15">
      <c r="A75" s="150">
        <v>132</v>
      </c>
      <c r="B75" s="144" t="s">
        <v>727</v>
      </c>
      <c r="C75" s="87" t="s">
        <v>1428</v>
      </c>
      <c r="D75" s="104">
        <v>13</v>
      </c>
      <c r="E75" s="87" t="s">
        <v>410</v>
      </c>
    </row>
    <row r="76" spans="1:5" ht="15" customHeight="1" x14ac:dyDescent="0.15">
      <c r="A76" s="150">
        <v>133</v>
      </c>
      <c r="B76" s="144" t="s">
        <v>727</v>
      </c>
      <c r="C76" s="87" t="s">
        <v>1428</v>
      </c>
      <c r="D76" s="104">
        <v>13</v>
      </c>
      <c r="E76" s="87" t="s">
        <v>1442</v>
      </c>
    </row>
    <row r="77" spans="1:5" ht="15" customHeight="1" x14ac:dyDescent="0.15">
      <c r="A77" s="150">
        <v>139</v>
      </c>
      <c r="B77" s="144" t="s">
        <v>727</v>
      </c>
      <c r="C77" s="87" t="s">
        <v>1428</v>
      </c>
      <c r="D77" s="104">
        <v>13</v>
      </c>
      <c r="E77" s="87" t="s">
        <v>1443</v>
      </c>
    </row>
    <row r="78" spans="1:5" ht="15" customHeight="1" x14ac:dyDescent="0.15">
      <c r="A78" s="150">
        <v>141</v>
      </c>
      <c r="B78" s="144" t="s">
        <v>727</v>
      </c>
      <c r="C78" s="87" t="s">
        <v>1428</v>
      </c>
      <c r="D78" s="104">
        <v>14</v>
      </c>
      <c r="E78" s="87" t="s">
        <v>419</v>
      </c>
    </row>
    <row r="79" spans="1:5" ht="15" customHeight="1" x14ac:dyDescent="0.15">
      <c r="A79" s="150">
        <v>142</v>
      </c>
      <c r="B79" s="144" t="s">
        <v>727</v>
      </c>
      <c r="C79" s="87" t="s">
        <v>1428</v>
      </c>
      <c r="D79" s="104">
        <v>14</v>
      </c>
      <c r="E79" s="87" t="s">
        <v>421</v>
      </c>
    </row>
    <row r="80" spans="1:5" ht="15" customHeight="1" x14ac:dyDescent="0.15">
      <c r="A80" s="150">
        <v>143</v>
      </c>
      <c r="B80" s="144" t="s">
        <v>727</v>
      </c>
      <c r="C80" s="87" t="s">
        <v>1428</v>
      </c>
      <c r="D80" s="104">
        <v>14</v>
      </c>
      <c r="E80" s="87" t="s">
        <v>423</v>
      </c>
    </row>
    <row r="81" spans="1:5" ht="15" customHeight="1" x14ac:dyDescent="0.15">
      <c r="A81" s="150">
        <v>149</v>
      </c>
      <c r="B81" s="144" t="s">
        <v>727</v>
      </c>
      <c r="C81" s="87" t="s">
        <v>1428</v>
      </c>
      <c r="D81" s="104">
        <v>14</v>
      </c>
      <c r="E81" s="87" t="s">
        <v>425</v>
      </c>
    </row>
    <row r="82" spans="1:5" ht="15" customHeight="1" x14ac:dyDescent="0.15">
      <c r="A82" s="150">
        <v>151</v>
      </c>
      <c r="B82" s="144" t="s">
        <v>727</v>
      </c>
      <c r="C82" s="87" t="s">
        <v>1428</v>
      </c>
      <c r="D82" s="104">
        <v>15</v>
      </c>
      <c r="E82" s="87" t="s">
        <v>430</v>
      </c>
    </row>
    <row r="83" spans="1:5" ht="15" customHeight="1" x14ac:dyDescent="0.15">
      <c r="A83" s="150">
        <v>152</v>
      </c>
      <c r="B83" s="144" t="s">
        <v>727</v>
      </c>
      <c r="C83" s="87" t="s">
        <v>1428</v>
      </c>
      <c r="D83" s="104">
        <v>15</v>
      </c>
      <c r="E83" s="87" t="s">
        <v>432</v>
      </c>
    </row>
    <row r="84" spans="1:5" ht="15" customHeight="1" x14ac:dyDescent="0.15">
      <c r="A84" s="150">
        <v>153</v>
      </c>
      <c r="B84" s="144" t="s">
        <v>727</v>
      </c>
      <c r="C84" s="87" t="s">
        <v>1428</v>
      </c>
      <c r="D84" s="104">
        <v>15</v>
      </c>
      <c r="E84" s="87" t="s">
        <v>434</v>
      </c>
    </row>
    <row r="85" spans="1:5" ht="15" customHeight="1" x14ac:dyDescent="0.15">
      <c r="A85" s="150">
        <v>154</v>
      </c>
      <c r="B85" s="144" t="s">
        <v>727</v>
      </c>
      <c r="C85" s="87" t="s">
        <v>1428</v>
      </c>
      <c r="D85" s="104">
        <v>15</v>
      </c>
      <c r="E85" s="87" t="s">
        <v>436</v>
      </c>
    </row>
    <row r="86" spans="1:5" ht="15" customHeight="1" x14ac:dyDescent="0.15">
      <c r="A86" s="150">
        <v>155</v>
      </c>
      <c r="B86" s="144" t="s">
        <v>727</v>
      </c>
      <c r="C86" s="87" t="s">
        <v>1428</v>
      </c>
      <c r="D86" s="104">
        <v>15</v>
      </c>
      <c r="E86" s="87" t="s">
        <v>438</v>
      </c>
    </row>
    <row r="87" spans="1:5" ht="15" customHeight="1" x14ac:dyDescent="0.15">
      <c r="A87" s="150">
        <v>159</v>
      </c>
      <c r="B87" s="144" t="s">
        <v>727</v>
      </c>
      <c r="C87" s="87" t="s">
        <v>1428</v>
      </c>
      <c r="D87" s="104">
        <v>15</v>
      </c>
      <c r="E87" s="87" t="s">
        <v>440</v>
      </c>
    </row>
    <row r="88" spans="1:5" ht="15" customHeight="1" x14ac:dyDescent="0.15">
      <c r="A88" s="150">
        <v>161</v>
      </c>
      <c r="B88" s="144" t="s">
        <v>727</v>
      </c>
      <c r="C88" s="87" t="s">
        <v>1428</v>
      </c>
      <c r="D88" s="104">
        <v>16</v>
      </c>
      <c r="E88" s="87" t="s">
        <v>445</v>
      </c>
    </row>
    <row r="89" spans="1:5" ht="15" customHeight="1" x14ac:dyDescent="0.15">
      <c r="A89" s="150">
        <v>162</v>
      </c>
      <c r="B89" s="144" t="s">
        <v>727</v>
      </c>
      <c r="C89" s="87" t="s">
        <v>1428</v>
      </c>
      <c r="D89" s="104">
        <v>16</v>
      </c>
      <c r="E89" s="87" t="s">
        <v>447</v>
      </c>
    </row>
    <row r="90" spans="1:5" ht="15" customHeight="1" x14ac:dyDescent="0.15">
      <c r="A90" s="150">
        <v>163</v>
      </c>
      <c r="B90" s="144" t="s">
        <v>727</v>
      </c>
      <c r="C90" s="87" t="s">
        <v>1428</v>
      </c>
      <c r="D90" s="104">
        <v>16</v>
      </c>
      <c r="E90" s="87" t="s">
        <v>1444</v>
      </c>
    </row>
    <row r="91" spans="1:5" ht="15" customHeight="1" x14ac:dyDescent="0.15">
      <c r="A91" s="150">
        <v>169</v>
      </c>
      <c r="B91" s="144" t="s">
        <v>727</v>
      </c>
      <c r="C91" s="87" t="s">
        <v>1428</v>
      </c>
      <c r="D91" s="104">
        <v>16</v>
      </c>
      <c r="E91" s="87" t="s">
        <v>451</v>
      </c>
    </row>
    <row r="92" spans="1:5" ht="15" customHeight="1" x14ac:dyDescent="0.15">
      <c r="A92" s="150">
        <v>171</v>
      </c>
      <c r="B92" s="144" t="s">
        <v>727</v>
      </c>
      <c r="C92" s="87" t="s">
        <v>1428</v>
      </c>
      <c r="D92" s="104">
        <v>17</v>
      </c>
      <c r="E92" s="87" t="s">
        <v>456</v>
      </c>
    </row>
    <row r="93" spans="1:5" ht="15" customHeight="1" x14ac:dyDescent="0.15">
      <c r="A93" s="150">
        <v>172</v>
      </c>
      <c r="B93" s="144" t="s">
        <v>727</v>
      </c>
      <c r="C93" s="87" t="s">
        <v>1428</v>
      </c>
      <c r="D93" s="104">
        <v>17</v>
      </c>
      <c r="E93" s="87" t="s">
        <v>458</v>
      </c>
    </row>
    <row r="94" spans="1:5" ht="15" customHeight="1" x14ac:dyDescent="0.15">
      <c r="A94" s="150">
        <v>173</v>
      </c>
      <c r="B94" s="144" t="s">
        <v>727</v>
      </c>
      <c r="C94" s="87" t="s">
        <v>1428</v>
      </c>
      <c r="D94" s="104">
        <v>17</v>
      </c>
      <c r="E94" s="87" t="s">
        <v>460</v>
      </c>
    </row>
    <row r="95" spans="1:5" ht="15" customHeight="1" x14ac:dyDescent="0.15">
      <c r="A95" s="150">
        <v>174</v>
      </c>
      <c r="B95" s="144" t="s">
        <v>727</v>
      </c>
      <c r="C95" s="87" t="s">
        <v>1428</v>
      </c>
      <c r="D95" s="104">
        <v>17</v>
      </c>
      <c r="E95" s="87" t="s">
        <v>1445</v>
      </c>
    </row>
    <row r="96" spans="1:5" ht="15" customHeight="1" x14ac:dyDescent="0.15">
      <c r="A96" s="150">
        <v>175</v>
      </c>
      <c r="B96" s="144" t="s">
        <v>727</v>
      </c>
      <c r="C96" s="87" t="s">
        <v>1428</v>
      </c>
      <c r="D96" s="104">
        <v>17</v>
      </c>
      <c r="E96" s="87" t="s">
        <v>462</v>
      </c>
    </row>
    <row r="97" spans="1:5" ht="15" customHeight="1" x14ac:dyDescent="0.15">
      <c r="A97" s="150">
        <v>176</v>
      </c>
      <c r="B97" s="144" t="s">
        <v>727</v>
      </c>
      <c r="C97" s="87" t="s">
        <v>1428</v>
      </c>
      <c r="D97" s="104">
        <v>17</v>
      </c>
      <c r="E97" s="87" t="s">
        <v>464</v>
      </c>
    </row>
    <row r="98" spans="1:5" ht="15" customHeight="1" x14ac:dyDescent="0.15">
      <c r="A98" s="150">
        <v>177</v>
      </c>
      <c r="B98" s="144" t="s">
        <v>727</v>
      </c>
      <c r="C98" s="87" t="s">
        <v>1428</v>
      </c>
      <c r="D98" s="104">
        <v>17</v>
      </c>
      <c r="E98" s="87" t="s">
        <v>466</v>
      </c>
    </row>
    <row r="99" spans="1:5" ht="15" customHeight="1" x14ac:dyDescent="0.15">
      <c r="A99" s="150">
        <v>179</v>
      </c>
      <c r="B99" s="144" t="s">
        <v>727</v>
      </c>
      <c r="C99" s="87" t="s">
        <v>1428</v>
      </c>
      <c r="D99" s="104">
        <v>17</v>
      </c>
      <c r="E99" s="87" t="s">
        <v>468</v>
      </c>
    </row>
    <row r="100" spans="1:5" ht="15" customHeight="1" x14ac:dyDescent="0.15">
      <c r="A100" s="150">
        <v>181</v>
      </c>
      <c r="B100" s="144" t="s">
        <v>727</v>
      </c>
      <c r="C100" s="87" t="s">
        <v>1428</v>
      </c>
      <c r="D100" s="104">
        <v>18</v>
      </c>
      <c r="E100" s="87" t="s">
        <v>473</v>
      </c>
    </row>
    <row r="101" spans="1:5" ht="15" customHeight="1" x14ac:dyDescent="0.15">
      <c r="A101" s="150">
        <v>182</v>
      </c>
      <c r="B101" s="144" t="s">
        <v>727</v>
      </c>
      <c r="C101" s="87" t="s">
        <v>1428</v>
      </c>
      <c r="D101" s="104">
        <v>18</v>
      </c>
      <c r="E101" s="87" t="s">
        <v>1446</v>
      </c>
    </row>
    <row r="102" spans="1:5" ht="15" customHeight="1" x14ac:dyDescent="0.15">
      <c r="A102" s="150">
        <v>183</v>
      </c>
      <c r="B102" s="144" t="s">
        <v>727</v>
      </c>
      <c r="C102" s="87" t="s">
        <v>1428</v>
      </c>
      <c r="D102" s="104">
        <v>18</v>
      </c>
      <c r="E102" s="87" t="s">
        <v>477</v>
      </c>
    </row>
    <row r="103" spans="1:5" ht="15" customHeight="1" x14ac:dyDescent="0.15">
      <c r="A103" s="150">
        <v>184</v>
      </c>
      <c r="B103" s="144" t="s">
        <v>727</v>
      </c>
      <c r="C103" s="87" t="s">
        <v>1428</v>
      </c>
      <c r="D103" s="104">
        <v>18</v>
      </c>
      <c r="E103" s="87" t="s">
        <v>479</v>
      </c>
    </row>
    <row r="104" spans="1:5" ht="15" customHeight="1" x14ac:dyDescent="0.15">
      <c r="A104" s="150">
        <v>189</v>
      </c>
      <c r="B104" s="144" t="s">
        <v>727</v>
      </c>
      <c r="C104" s="87" t="s">
        <v>1428</v>
      </c>
      <c r="D104" s="104">
        <v>18</v>
      </c>
      <c r="E104" s="87" t="s">
        <v>481</v>
      </c>
    </row>
    <row r="105" spans="1:5" ht="15" customHeight="1" x14ac:dyDescent="0.15">
      <c r="A105" s="150">
        <v>191</v>
      </c>
      <c r="B105" s="144" t="s">
        <v>727</v>
      </c>
      <c r="C105" s="87" t="s">
        <v>1428</v>
      </c>
      <c r="D105" s="104">
        <v>19</v>
      </c>
      <c r="E105" s="87" t="s">
        <v>486</v>
      </c>
    </row>
    <row r="106" spans="1:5" ht="15" customHeight="1" x14ac:dyDescent="0.15">
      <c r="A106" s="150">
        <v>192</v>
      </c>
      <c r="B106" s="144" t="s">
        <v>727</v>
      </c>
      <c r="C106" s="87" t="s">
        <v>1428</v>
      </c>
      <c r="D106" s="104">
        <v>19</v>
      </c>
      <c r="E106" s="87" t="s">
        <v>488</v>
      </c>
    </row>
    <row r="107" spans="1:5" ht="15" customHeight="1" x14ac:dyDescent="0.15">
      <c r="A107" s="150">
        <v>193</v>
      </c>
      <c r="B107" s="144" t="s">
        <v>727</v>
      </c>
      <c r="C107" s="87" t="s">
        <v>1428</v>
      </c>
      <c r="D107" s="104">
        <v>19</v>
      </c>
      <c r="E107" s="87" t="s">
        <v>490</v>
      </c>
    </row>
    <row r="108" spans="1:5" ht="15" customHeight="1" x14ac:dyDescent="0.15">
      <c r="A108" s="150">
        <v>194</v>
      </c>
      <c r="B108" s="144" t="s">
        <v>727</v>
      </c>
      <c r="C108" s="87" t="s">
        <v>1428</v>
      </c>
      <c r="D108" s="104">
        <v>19</v>
      </c>
      <c r="E108" s="87" t="s">
        <v>492</v>
      </c>
    </row>
    <row r="109" spans="1:5" ht="15" customHeight="1" x14ac:dyDescent="0.15">
      <c r="A109" s="150">
        <v>195</v>
      </c>
      <c r="B109" s="144" t="s">
        <v>727</v>
      </c>
      <c r="C109" s="87" t="s">
        <v>1428</v>
      </c>
      <c r="D109" s="104">
        <v>19</v>
      </c>
      <c r="E109" s="87" t="s">
        <v>1447</v>
      </c>
    </row>
    <row r="110" spans="1:5" ht="15" customHeight="1" x14ac:dyDescent="0.15">
      <c r="A110" s="150">
        <v>199</v>
      </c>
      <c r="B110" s="144" t="s">
        <v>727</v>
      </c>
      <c r="C110" s="87" t="s">
        <v>1428</v>
      </c>
      <c r="D110" s="104">
        <v>19</v>
      </c>
      <c r="E110" s="87" t="s">
        <v>496</v>
      </c>
    </row>
    <row r="111" spans="1:5" ht="15" customHeight="1" x14ac:dyDescent="0.15">
      <c r="A111" s="150">
        <v>201</v>
      </c>
      <c r="B111" s="144" t="s">
        <v>727</v>
      </c>
      <c r="C111" s="87" t="s">
        <v>1428</v>
      </c>
      <c r="D111" s="104">
        <v>20</v>
      </c>
      <c r="E111" s="87" t="s">
        <v>501</v>
      </c>
    </row>
    <row r="112" spans="1:5" ht="15" customHeight="1" x14ac:dyDescent="0.15">
      <c r="A112" s="150">
        <v>202</v>
      </c>
      <c r="B112" s="144" t="s">
        <v>727</v>
      </c>
      <c r="C112" s="87" t="s">
        <v>1428</v>
      </c>
      <c r="D112" s="104">
        <v>20</v>
      </c>
      <c r="E112" s="87" t="s">
        <v>503</v>
      </c>
    </row>
    <row r="113" spans="1:5" ht="15" customHeight="1" x14ac:dyDescent="0.15">
      <c r="A113" s="150">
        <v>203</v>
      </c>
      <c r="B113" s="144" t="s">
        <v>727</v>
      </c>
      <c r="C113" s="87" t="s">
        <v>1428</v>
      </c>
      <c r="D113" s="104">
        <v>20</v>
      </c>
      <c r="E113" s="87" t="s">
        <v>505</v>
      </c>
    </row>
    <row r="114" spans="1:5" ht="15" customHeight="1" x14ac:dyDescent="0.15">
      <c r="A114" s="150">
        <v>209</v>
      </c>
      <c r="B114" s="144" t="s">
        <v>727</v>
      </c>
      <c r="C114" s="87" t="s">
        <v>1428</v>
      </c>
      <c r="D114" s="104">
        <v>20</v>
      </c>
      <c r="E114" s="87" t="s">
        <v>507</v>
      </c>
    </row>
    <row r="115" spans="1:5" ht="15" customHeight="1" x14ac:dyDescent="0.15">
      <c r="A115" s="150">
        <v>211</v>
      </c>
      <c r="B115" s="144" t="s">
        <v>727</v>
      </c>
      <c r="C115" s="87" t="s">
        <v>1428</v>
      </c>
      <c r="D115" s="104">
        <v>21</v>
      </c>
      <c r="E115" s="87" t="s">
        <v>512</v>
      </c>
    </row>
    <row r="116" spans="1:5" ht="15" customHeight="1" x14ac:dyDescent="0.15">
      <c r="A116" s="150">
        <v>212</v>
      </c>
      <c r="B116" s="144" t="s">
        <v>727</v>
      </c>
      <c r="C116" s="87" t="s">
        <v>1428</v>
      </c>
      <c r="D116" s="104">
        <v>21</v>
      </c>
      <c r="E116" s="87" t="s">
        <v>1448</v>
      </c>
    </row>
    <row r="117" spans="1:5" ht="15" customHeight="1" x14ac:dyDescent="0.15">
      <c r="A117" s="150">
        <v>213</v>
      </c>
      <c r="B117" s="144" t="s">
        <v>727</v>
      </c>
      <c r="C117" s="87" t="s">
        <v>1428</v>
      </c>
      <c r="D117" s="104">
        <v>21</v>
      </c>
      <c r="E117" s="87" t="s">
        <v>516</v>
      </c>
    </row>
    <row r="118" spans="1:5" ht="15" customHeight="1" x14ac:dyDescent="0.15">
      <c r="A118" s="150">
        <v>214</v>
      </c>
      <c r="B118" s="144" t="s">
        <v>727</v>
      </c>
      <c r="C118" s="87" t="s">
        <v>1428</v>
      </c>
      <c r="D118" s="104">
        <v>21</v>
      </c>
      <c r="E118" s="87" t="s">
        <v>518</v>
      </c>
    </row>
    <row r="119" spans="1:5" ht="15" customHeight="1" x14ac:dyDescent="0.15">
      <c r="A119" s="150">
        <v>215</v>
      </c>
      <c r="B119" s="144" t="s">
        <v>727</v>
      </c>
      <c r="C119" s="87" t="s">
        <v>1428</v>
      </c>
      <c r="D119" s="104">
        <v>21</v>
      </c>
      <c r="E119" s="87" t="s">
        <v>520</v>
      </c>
    </row>
    <row r="120" spans="1:5" ht="15" customHeight="1" x14ac:dyDescent="0.15">
      <c r="A120" s="150">
        <v>216</v>
      </c>
      <c r="B120" s="144" t="s">
        <v>727</v>
      </c>
      <c r="C120" s="87" t="s">
        <v>1428</v>
      </c>
      <c r="D120" s="104">
        <v>21</v>
      </c>
      <c r="E120" s="87" t="s">
        <v>522</v>
      </c>
    </row>
    <row r="121" spans="1:5" ht="15" customHeight="1" x14ac:dyDescent="0.15">
      <c r="A121" s="150">
        <v>217</v>
      </c>
      <c r="B121" s="144" t="s">
        <v>727</v>
      </c>
      <c r="C121" s="87" t="s">
        <v>1428</v>
      </c>
      <c r="D121" s="104">
        <v>21</v>
      </c>
      <c r="E121" s="87" t="s">
        <v>524</v>
      </c>
    </row>
    <row r="122" spans="1:5" ht="15" customHeight="1" x14ac:dyDescent="0.15">
      <c r="A122" s="150">
        <v>218</v>
      </c>
      <c r="B122" s="144" t="s">
        <v>727</v>
      </c>
      <c r="C122" s="87" t="s">
        <v>1428</v>
      </c>
      <c r="D122" s="104">
        <v>21</v>
      </c>
      <c r="E122" s="87" t="s">
        <v>526</v>
      </c>
    </row>
    <row r="123" spans="1:5" ht="15" customHeight="1" x14ac:dyDescent="0.15">
      <c r="A123" s="150">
        <v>219</v>
      </c>
      <c r="B123" s="144" t="s">
        <v>727</v>
      </c>
      <c r="C123" s="87" t="s">
        <v>1428</v>
      </c>
      <c r="D123" s="104">
        <v>21</v>
      </c>
      <c r="E123" s="87" t="s">
        <v>528</v>
      </c>
    </row>
    <row r="124" spans="1:5" ht="15" customHeight="1" x14ac:dyDescent="0.15">
      <c r="A124" s="150">
        <v>221</v>
      </c>
      <c r="B124" s="144" t="s">
        <v>727</v>
      </c>
      <c r="C124" s="87" t="s">
        <v>1428</v>
      </c>
      <c r="D124" s="104">
        <v>22</v>
      </c>
      <c r="E124" s="87" t="s">
        <v>533</v>
      </c>
    </row>
    <row r="125" spans="1:5" ht="15" customHeight="1" x14ac:dyDescent="0.15">
      <c r="A125" s="150">
        <v>222</v>
      </c>
      <c r="B125" s="144" t="s">
        <v>727</v>
      </c>
      <c r="C125" s="87" t="s">
        <v>1428</v>
      </c>
      <c r="D125" s="104">
        <v>22</v>
      </c>
      <c r="E125" s="87" t="s">
        <v>535</v>
      </c>
    </row>
    <row r="126" spans="1:5" ht="15" customHeight="1" x14ac:dyDescent="0.15">
      <c r="A126" s="150">
        <v>223</v>
      </c>
      <c r="B126" s="144" t="s">
        <v>727</v>
      </c>
      <c r="C126" s="87" t="s">
        <v>1428</v>
      </c>
      <c r="D126" s="104">
        <v>22</v>
      </c>
      <c r="E126" s="87" t="s">
        <v>1449</v>
      </c>
    </row>
    <row r="127" spans="1:5" ht="15" customHeight="1" x14ac:dyDescent="0.15">
      <c r="A127" s="150">
        <v>224</v>
      </c>
      <c r="B127" s="144" t="s">
        <v>727</v>
      </c>
      <c r="C127" s="87" t="s">
        <v>1428</v>
      </c>
      <c r="D127" s="104">
        <v>22</v>
      </c>
      <c r="E127" s="87" t="s">
        <v>539</v>
      </c>
    </row>
    <row r="128" spans="1:5" ht="15" customHeight="1" x14ac:dyDescent="0.15">
      <c r="A128" s="150">
        <v>225</v>
      </c>
      <c r="B128" s="144" t="s">
        <v>727</v>
      </c>
      <c r="C128" s="87" t="s">
        <v>1428</v>
      </c>
      <c r="D128" s="104">
        <v>22</v>
      </c>
      <c r="E128" s="87" t="s">
        <v>541</v>
      </c>
    </row>
    <row r="129" spans="1:5" ht="15" customHeight="1" x14ac:dyDescent="0.15">
      <c r="A129" s="150">
        <v>226</v>
      </c>
      <c r="B129" s="144" t="s">
        <v>727</v>
      </c>
      <c r="C129" s="87" t="s">
        <v>1428</v>
      </c>
      <c r="D129" s="104">
        <v>22</v>
      </c>
      <c r="E129" s="87" t="s">
        <v>543</v>
      </c>
    </row>
    <row r="130" spans="1:5" ht="15" customHeight="1" x14ac:dyDescent="0.15">
      <c r="A130" s="150">
        <v>227</v>
      </c>
      <c r="B130" s="144" t="s">
        <v>727</v>
      </c>
      <c r="C130" s="87" t="s">
        <v>1428</v>
      </c>
      <c r="D130" s="104">
        <v>22</v>
      </c>
      <c r="E130" s="87" t="s">
        <v>545</v>
      </c>
    </row>
    <row r="131" spans="1:5" ht="15" customHeight="1" x14ac:dyDescent="0.15">
      <c r="A131" s="150">
        <v>228</v>
      </c>
      <c r="B131" s="144" t="s">
        <v>727</v>
      </c>
      <c r="C131" s="87" t="s">
        <v>1428</v>
      </c>
      <c r="D131" s="104">
        <v>22</v>
      </c>
      <c r="E131" s="87" t="s">
        <v>547</v>
      </c>
    </row>
    <row r="132" spans="1:5" ht="15" customHeight="1" x14ac:dyDescent="0.15">
      <c r="A132" s="150">
        <v>229</v>
      </c>
      <c r="B132" s="144" t="s">
        <v>727</v>
      </c>
      <c r="C132" s="87" t="s">
        <v>1428</v>
      </c>
      <c r="D132" s="104">
        <v>22</v>
      </c>
      <c r="E132" s="87" t="s">
        <v>549</v>
      </c>
    </row>
    <row r="133" spans="1:5" ht="15" customHeight="1" x14ac:dyDescent="0.15">
      <c r="A133" s="150">
        <v>231</v>
      </c>
      <c r="B133" s="144" t="s">
        <v>727</v>
      </c>
      <c r="C133" s="87" t="s">
        <v>1428</v>
      </c>
      <c r="D133" s="104">
        <v>23</v>
      </c>
      <c r="E133" s="87" t="s">
        <v>554</v>
      </c>
    </row>
    <row r="134" spans="1:5" ht="15" customHeight="1" x14ac:dyDescent="0.15">
      <c r="A134" s="150">
        <v>232</v>
      </c>
      <c r="B134" s="144" t="s">
        <v>727</v>
      </c>
      <c r="C134" s="87" t="s">
        <v>1428</v>
      </c>
      <c r="D134" s="104">
        <v>23</v>
      </c>
      <c r="E134" s="87" t="s">
        <v>556</v>
      </c>
    </row>
    <row r="135" spans="1:5" ht="15" customHeight="1" x14ac:dyDescent="0.15">
      <c r="A135" s="150">
        <v>233</v>
      </c>
      <c r="B135" s="144" t="s">
        <v>727</v>
      </c>
      <c r="C135" s="87" t="s">
        <v>1428</v>
      </c>
      <c r="D135" s="104">
        <v>23</v>
      </c>
      <c r="E135" s="87" t="s">
        <v>1450</v>
      </c>
    </row>
    <row r="136" spans="1:5" ht="15" customHeight="1" x14ac:dyDescent="0.15">
      <c r="A136" s="150">
        <v>234</v>
      </c>
      <c r="B136" s="144" t="s">
        <v>727</v>
      </c>
      <c r="C136" s="87" t="s">
        <v>1428</v>
      </c>
      <c r="D136" s="104">
        <v>23</v>
      </c>
      <c r="E136" s="87" t="s">
        <v>560</v>
      </c>
    </row>
    <row r="137" spans="1:5" ht="15" customHeight="1" x14ac:dyDescent="0.15">
      <c r="A137" s="150">
        <v>235</v>
      </c>
      <c r="B137" s="144" t="s">
        <v>727</v>
      </c>
      <c r="C137" s="87" t="s">
        <v>1428</v>
      </c>
      <c r="D137" s="104">
        <v>23</v>
      </c>
      <c r="E137" s="87" t="s">
        <v>562</v>
      </c>
    </row>
    <row r="138" spans="1:5" ht="15" customHeight="1" x14ac:dyDescent="0.15">
      <c r="A138" s="150">
        <v>239</v>
      </c>
      <c r="B138" s="144" t="s">
        <v>727</v>
      </c>
      <c r="C138" s="87" t="s">
        <v>1428</v>
      </c>
      <c r="D138" s="104">
        <v>23</v>
      </c>
      <c r="E138" s="87" t="s">
        <v>564</v>
      </c>
    </row>
    <row r="139" spans="1:5" ht="15" customHeight="1" x14ac:dyDescent="0.15">
      <c r="A139" s="150">
        <v>241</v>
      </c>
      <c r="B139" s="144" t="s">
        <v>727</v>
      </c>
      <c r="C139" s="87" t="s">
        <v>1428</v>
      </c>
      <c r="D139" s="104">
        <v>24</v>
      </c>
      <c r="E139" s="87" t="s">
        <v>1451</v>
      </c>
    </row>
    <row r="140" spans="1:5" ht="15" customHeight="1" x14ac:dyDescent="0.15">
      <c r="A140" s="150">
        <v>242</v>
      </c>
      <c r="B140" s="144" t="s">
        <v>727</v>
      </c>
      <c r="C140" s="87" t="s">
        <v>1428</v>
      </c>
      <c r="D140" s="104">
        <v>24</v>
      </c>
      <c r="E140" s="87" t="s">
        <v>1452</v>
      </c>
    </row>
    <row r="141" spans="1:5" ht="15" customHeight="1" x14ac:dyDescent="0.15">
      <c r="A141" s="150">
        <v>243</v>
      </c>
      <c r="B141" s="144" t="s">
        <v>727</v>
      </c>
      <c r="C141" s="87" t="s">
        <v>1428</v>
      </c>
      <c r="D141" s="104">
        <v>24</v>
      </c>
      <c r="E141" s="87" t="s">
        <v>1453</v>
      </c>
    </row>
    <row r="142" spans="1:5" ht="15" customHeight="1" x14ac:dyDescent="0.15">
      <c r="A142" s="150">
        <v>244</v>
      </c>
      <c r="B142" s="144" t="s">
        <v>727</v>
      </c>
      <c r="C142" s="87" t="s">
        <v>1428</v>
      </c>
      <c r="D142" s="104">
        <v>24</v>
      </c>
      <c r="E142" s="87" t="s">
        <v>575</v>
      </c>
    </row>
    <row r="143" spans="1:5" ht="15" customHeight="1" x14ac:dyDescent="0.15">
      <c r="A143" s="150">
        <v>245</v>
      </c>
      <c r="B143" s="144" t="s">
        <v>727</v>
      </c>
      <c r="C143" s="87" t="s">
        <v>1428</v>
      </c>
      <c r="D143" s="104">
        <v>24</v>
      </c>
      <c r="E143" s="87" t="s">
        <v>577</v>
      </c>
    </row>
    <row r="144" spans="1:5" ht="15" customHeight="1" x14ac:dyDescent="0.15">
      <c r="A144" s="150">
        <v>249</v>
      </c>
      <c r="B144" s="144" t="s">
        <v>727</v>
      </c>
      <c r="C144" s="87" t="s">
        <v>1428</v>
      </c>
      <c r="D144" s="104">
        <v>24</v>
      </c>
      <c r="E144" s="87" t="s">
        <v>579</v>
      </c>
    </row>
    <row r="145" spans="1:5" ht="15" customHeight="1" x14ac:dyDescent="0.15">
      <c r="A145" s="150">
        <v>251</v>
      </c>
      <c r="B145" s="144" t="s">
        <v>727</v>
      </c>
      <c r="C145" s="87" t="s">
        <v>1428</v>
      </c>
      <c r="D145" s="104">
        <v>25</v>
      </c>
      <c r="E145" s="87" t="s">
        <v>584</v>
      </c>
    </row>
    <row r="146" spans="1:5" ht="15" customHeight="1" x14ac:dyDescent="0.15">
      <c r="A146" s="150">
        <v>252</v>
      </c>
      <c r="B146" s="144" t="s">
        <v>727</v>
      </c>
      <c r="C146" s="87" t="s">
        <v>1428</v>
      </c>
      <c r="D146" s="104">
        <v>25</v>
      </c>
      <c r="E146" s="87" t="s">
        <v>586</v>
      </c>
    </row>
    <row r="147" spans="1:5" ht="15" customHeight="1" x14ac:dyDescent="0.15">
      <c r="A147" s="150">
        <v>253</v>
      </c>
      <c r="B147" s="144" t="s">
        <v>727</v>
      </c>
      <c r="C147" s="87" t="s">
        <v>1428</v>
      </c>
      <c r="D147" s="104">
        <v>25</v>
      </c>
      <c r="E147" s="87" t="s">
        <v>588</v>
      </c>
    </row>
    <row r="148" spans="1:5" ht="15" customHeight="1" x14ac:dyDescent="0.15">
      <c r="A148" s="150">
        <v>254</v>
      </c>
      <c r="B148" s="144" t="s">
        <v>727</v>
      </c>
      <c r="C148" s="87" t="s">
        <v>1428</v>
      </c>
      <c r="D148" s="104">
        <v>25</v>
      </c>
      <c r="E148" s="87" t="s">
        <v>1454</v>
      </c>
    </row>
    <row r="149" spans="1:5" ht="15" customHeight="1" x14ac:dyDescent="0.15">
      <c r="A149" s="150">
        <v>255</v>
      </c>
      <c r="B149" s="144" t="s">
        <v>727</v>
      </c>
      <c r="C149" s="87" t="s">
        <v>1428</v>
      </c>
      <c r="D149" s="104">
        <v>25</v>
      </c>
      <c r="E149" s="87" t="s">
        <v>592</v>
      </c>
    </row>
    <row r="150" spans="1:5" ht="15" customHeight="1" x14ac:dyDescent="0.15">
      <c r="A150" s="150">
        <v>256</v>
      </c>
      <c r="B150" s="144" t="s">
        <v>727</v>
      </c>
      <c r="C150" s="87" t="s">
        <v>1428</v>
      </c>
      <c r="D150" s="104">
        <v>25</v>
      </c>
      <c r="E150" s="87" t="s">
        <v>1455</v>
      </c>
    </row>
    <row r="151" spans="1:5" ht="15" customHeight="1" x14ac:dyDescent="0.15">
      <c r="A151" s="150">
        <v>257</v>
      </c>
      <c r="B151" s="144" t="s">
        <v>727</v>
      </c>
      <c r="C151" s="87" t="s">
        <v>1428</v>
      </c>
      <c r="D151" s="104">
        <v>25</v>
      </c>
      <c r="E151" s="87" t="s">
        <v>1456</v>
      </c>
    </row>
    <row r="152" spans="1:5" ht="15" customHeight="1" x14ac:dyDescent="0.15">
      <c r="A152" s="150">
        <v>258</v>
      </c>
      <c r="B152" s="144" t="s">
        <v>727</v>
      </c>
      <c r="C152" s="87" t="s">
        <v>1428</v>
      </c>
      <c r="D152" s="104">
        <v>25</v>
      </c>
      <c r="E152" s="87" t="s">
        <v>598</v>
      </c>
    </row>
    <row r="153" spans="1:5" ht="15" customHeight="1" x14ac:dyDescent="0.15">
      <c r="A153" s="150">
        <v>259</v>
      </c>
      <c r="B153" s="144" t="s">
        <v>727</v>
      </c>
      <c r="C153" s="87" t="s">
        <v>1428</v>
      </c>
      <c r="D153" s="104">
        <v>25</v>
      </c>
      <c r="E153" s="87" t="s">
        <v>600</v>
      </c>
    </row>
    <row r="154" spans="1:5" ht="15" customHeight="1" x14ac:dyDescent="0.15">
      <c r="A154" s="150">
        <v>261</v>
      </c>
      <c r="B154" s="144" t="s">
        <v>727</v>
      </c>
      <c r="C154" s="87" t="s">
        <v>1428</v>
      </c>
      <c r="D154" s="104">
        <v>26</v>
      </c>
      <c r="E154" s="87" t="s">
        <v>605</v>
      </c>
    </row>
    <row r="155" spans="1:5" ht="15" customHeight="1" x14ac:dyDescent="0.15">
      <c r="A155" s="150">
        <v>262</v>
      </c>
      <c r="B155" s="144" t="s">
        <v>727</v>
      </c>
      <c r="C155" s="87" t="s">
        <v>1428</v>
      </c>
      <c r="D155" s="104">
        <v>26</v>
      </c>
      <c r="E155" s="87" t="s">
        <v>1457</v>
      </c>
    </row>
    <row r="156" spans="1:5" ht="15" customHeight="1" x14ac:dyDescent="0.15">
      <c r="A156" s="150">
        <v>263</v>
      </c>
      <c r="B156" s="144" t="s">
        <v>727</v>
      </c>
      <c r="C156" s="87" t="s">
        <v>1428</v>
      </c>
      <c r="D156" s="104">
        <v>26</v>
      </c>
      <c r="E156" s="87" t="s">
        <v>618</v>
      </c>
    </row>
    <row r="157" spans="1:5" ht="15" customHeight="1" x14ac:dyDescent="0.15">
      <c r="A157" s="150">
        <v>264</v>
      </c>
      <c r="B157" s="144" t="s">
        <v>727</v>
      </c>
      <c r="C157" s="87" t="s">
        <v>1428</v>
      </c>
      <c r="D157" s="104">
        <v>26</v>
      </c>
      <c r="E157" s="87" t="s">
        <v>1458</v>
      </c>
    </row>
    <row r="158" spans="1:5" ht="15" customHeight="1" x14ac:dyDescent="0.15">
      <c r="A158" s="150">
        <v>265</v>
      </c>
      <c r="B158" s="144" t="s">
        <v>727</v>
      </c>
      <c r="C158" s="87" t="s">
        <v>1428</v>
      </c>
      <c r="D158" s="104">
        <v>26</v>
      </c>
      <c r="E158" s="87" t="s">
        <v>620</v>
      </c>
    </row>
    <row r="159" spans="1:5" ht="15" customHeight="1" x14ac:dyDescent="0.15">
      <c r="A159" s="150">
        <v>266</v>
      </c>
      <c r="B159" s="144" t="s">
        <v>727</v>
      </c>
      <c r="C159" s="87" t="s">
        <v>1428</v>
      </c>
      <c r="D159" s="104">
        <v>26</v>
      </c>
      <c r="E159" s="87" t="s">
        <v>1459</v>
      </c>
    </row>
    <row r="160" spans="1:5" ht="15" customHeight="1" x14ac:dyDescent="0.15">
      <c r="A160" s="150">
        <v>267</v>
      </c>
      <c r="B160" s="144" t="s">
        <v>727</v>
      </c>
      <c r="C160" s="87" t="s">
        <v>1428</v>
      </c>
      <c r="D160" s="104">
        <v>26</v>
      </c>
      <c r="E160" s="87" t="s">
        <v>609</v>
      </c>
    </row>
    <row r="161" spans="1:5" ht="15" customHeight="1" x14ac:dyDescent="0.15">
      <c r="A161" s="150">
        <v>268</v>
      </c>
      <c r="B161" s="144" t="s">
        <v>727</v>
      </c>
      <c r="C161" s="87" t="s">
        <v>1428</v>
      </c>
      <c r="D161" s="104">
        <v>26</v>
      </c>
      <c r="E161" s="87" t="s">
        <v>1460</v>
      </c>
    </row>
    <row r="162" spans="1:5" ht="15" customHeight="1" x14ac:dyDescent="0.15">
      <c r="A162" s="150">
        <v>269</v>
      </c>
      <c r="B162" s="144" t="s">
        <v>727</v>
      </c>
      <c r="C162" s="87" t="s">
        <v>1428</v>
      </c>
      <c r="D162" s="104">
        <v>26</v>
      </c>
      <c r="E162" s="87" t="s">
        <v>1461</v>
      </c>
    </row>
    <row r="163" spans="1:5" ht="15" customHeight="1" x14ac:dyDescent="0.15">
      <c r="A163" s="150">
        <v>271</v>
      </c>
      <c r="B163" s="144" t="s">
        <v>727</v>
      </c>
      <c r="C163" s="87" t="s">
        <v>1428</v>
      </c>
      <c r="D163" s="104">
        <v>27</v>
      </c>
      <c r="E163" s="87" t="s">
        <v>1462</v>
      </c>
    </row>
    <row r="164" spans="1:5" ht="15" customHeight="1" x14ac:dyDescent="0.15">
      <c r="A164" s="150">
        <v>272</v>
      </c>
      <c r="B164" s="144" t="s">
        <v>727</v>
      </c>
      <c r="C164" s="87" t="s">
        <v>1428</v>
      </c>
      <c r="D164" s="104">
        <v>27</v>
      </c>
      <c r="E164" s="87" t="s">
        <v>668</v>
      </c>
    </row>
    <row r="165" spans="1:5" ht="15" customHeight="1" x14ac:dyDescent="0.15">
      <c r="A165" s="150">
        <v>273</v>
      </c>
      <c r="B165" s="144" t="s">
        <v>727</v>
      </c>
      <c r="C165" s="87" t="s">
        <v>1428</v>
      </c>
      <c r="D165" s="104">
        <v>27</v>
      </c>
      <c r="E165" s="87" t="s">
        <v>670</v>
      </c>
    </row>
    <row r="166" spans="1:5" ht="15" customHeight="1" x14ac:dyDescent="0.15">
      <c r="A166" s="150">
        <v>274</v>
      </c>
      <c r="B166" s="144" t="s">
        <v>727</v>
      </c>
      <c r="C166" s="87" t="s">
        <v>1428</v>
      </c>
      <c r="D166" s="104">
        <v>27</v>
      </c>
      <c r="E166" s="87" t="s">
        <v>674</v>
      </c>
    </row>
    <row r="167" spans="1:5" ht="15" customHeight="1" x14ac:dyDescent="0.15">
      <c r="A167" s="150">
        <v>275</v>
      </c>
      <c r="B167" s="144" t="s">
        <v>727</v>
      </c>
      <c r="C167" s="87" t="s">
        <v>1428</v>
      </c>
      <c r="D167" s="104">
        <v>27</v>
      </c>
      <c r="E167" s="87" t="s">
        <v>676</v>
      </c>
    </row>
    <row r="168" spans="1:5" ht="15" customHeight="1" x14ac:dyDescent="0.15">
      <c r="A168" s="150">
        <v>279</v>
      </c>
      <c r="B168" s="144" t="s">
        <v>727</v>
      </c>
      <c r="C168" s="87" t="s">
        <v>1428</v>
      </c>
      <c r="D168" s="104">
        <v>27</v>
      </c>
      <c r="E168" s="87" t="s">
        <v>678</v>
      </c>
    </row>
    <row r="169" spans="1:5" ht="15" customHeight="1" x14ac:dyDescent="0.15">
      <c r="A169" s="150">
        <v>281</v>
      </c>
      <c r="B169" s="144" t="s">
        <v>727</v>
      </c>
      <c r="C169" s="87" t="s">
        <v>1428</v>
      </c>
      <c r="D169" s="104">
        <v>28</v>
      </c>
      <c r="E169" s="87" t="s">
        <v>683</v>
      </c>
    </row>
    <row r="170" spans="1:5" ht="15" customHeight="1" x14ac:dyDescent="0.15">
      <c r="A170" s="150">
        <v>282</v>
      </c>
      <c r="B170" s="144" t="s">
        <v>727</v>
      </c>
      <c r="C170" s="87" t="s">
        <v>1428</v>
      </c>
      <c r="D170" s="104">
        <v>28</v>
      </c>
      <c r="E170" s="87" t="s">
        <v>687</v>
      </c>
    </row>
    <row r="171" spans="1:5" ht="15" customHeight="1" x14ac:dyDescent="0.15">
      <c r="A171" s="150">
        <v>291</v>
      </c>
      <c r="B171" s="144" t="s">
        <v>727</v>
      </c>
      <c r="C171" s="87" t="s">
        <v>1428</v>
      </c>
      <c r="D171" s="104">
        <v>29</v>
      </c>
      <c r="E171" s="87" t="s">
        <v>1463</v>
      </c>
    </row>
    <row r="172" spans="1:5" ht="15" customHeight="1" x14ac:dyDescent="0.15">
      <c r="A172" s="150">
        <v>301</v>
      </c>
      <c r="B172" s="144" t="s">
        <v>727</v>
      </c>
      <c r="C172" s="87" t="s">
        <v>1428</v>
      </c>
      <c r="D172" s="104">
        <v>30</v>
      </c>
      <c r="E172" s="87" t="s">
        <v>692</v>
      </c>
    </row>
    <row r="173" spans="1:5" ht="15" customHeight="1" x14ac:dyDescent="0.15">
      <c r="A173" s="150">
        <v>302</v>
      </c>
      <c r="B173" s="144" t="s">
        <v>727</v>
      </c>
      <c r="C173" s="87" t="s">
        <v>1428</v>
      </c>
      <c r="D173" s="104">
        <v>30</v>
      </c>
      <c r="E173" s="87" t="s">
        <v>694</v>
      </c>
    </row>
    <row r="174" spans="1:5" ht="15" customHeight="1" x14ac:dyDescent="0.15">
      <c r="A174" s="150">
        <v>303</v>
      </c>
      <c r="B174" s="144" t="s">
        <v>727</v>
      </c>
      <c r="C174" s="87" t="s">
        <v>1428</v>
      </c>
      <c r="D174" s="104">
        <v>30</v>
      </c>
      <c r="E174" s="87" t="s">
        <v>696</v>
      </c>
    </row>
    <row r="175" spans="1:5" ht="15" customHeight="1" x14ac:dyDescent="0.15">
      <c r="A175" s="150">
        <v>304</v>
      </c>
      <c r="B175" s="144" t="s">
        <v>727</v>
      </c>
      <c r="C175" s="87" t="s">
        <v>1428</v>
      </c>
      <c r="D175" s="104">
        <v>30</v>
      </c>
      <c r="E175" s="87" t="s">
        <v>698</v>
      </c>
    </row>
    <row r="176" spans="1:5" ht="15" customHeight="1" x14ac:dyDescent="0.15">
      <c r="A176" s="150">
        <v>305</v>
      </c>
      <c r="B176" s="144" t="s">
        <v>727</v>
      </c>
      <c r="C176" s="87" t="s">
        <v>1428</v>
      </c>
      <c r="D176" s="104">
        <v>30</v>
      </c>
      <c r="E176" s="87" t="s">
        <v>700</v>
      </c>
    </row>
    <row r="177" spans="1:5" ht="15" customHeight="1" x14ac:dyDescent="0.15">
      <c r="A177" s="150">
        <v>309</v>
      </c>
      <c r="B177" s="144" t="s">
        <v>727</v>
      </c>
      <c r="C177" s="87" t="s">
        <v>1428</v>
      </c>
      <c r="D177" s="104">
        <v>30</v>
      </c>
      <c r="E177" s="87" t="s">
        <v>702</v>
      </c>
    </row>
    <row r="178" spans="1:5" ht="15" customHeight="1" x14ac:dyDescent="0.15">
      <c r="A178" s="150">
        <v>311</v>
      </c>
      <c r="B178" s="144" t="s">
        <v>727</v>
      </c>
      <c r="C178" s="87" t="s">
        <v>1428</v>
      </c>
      <c r="D178" s="104">
        <v>31</v>
      </c>
      <c r="E178" s="87" t="s">
        <v>1464</v>
      </c>
    </row>
    <row r="179" spans="1:5" ht="15" customHeight="1" x14ac:dyDescent="0.15">
      <c r="A179" s="150">
        <v>312</v>
      </c>
      <c r="B179" s="144" t="s">
        <v>727</v>
      </c>
      <c r="C179" s="87" t="s">
        <v>1428</v>
      </c>
      <c r="D179" s="104">
        <v>31</v>
      </c>
      <c r="E179" s="87" t="s">
        <v>1465</v>
      </c>
    </row>
    <row r="180" spans="1:5" ht="15" customHeight="1" x14ac:dyDescent="0.15">
      <c r="A180" s="150">
        <v>313</v>
      </c>
      <c r="B180" s="144" t="s">
        <v>727</v>
      </c>
      <c r="C180" s="87" t="s">
        <v>1428</v>
      </c>
      <c r="D180" s="104">
        <v>31</v>
      </c>
      <c r="E180" s="87" t="s">
        <v>640</v>
      </c>
    </row>
    <row r="181" spans="1:5" ht="15" customHeight="1" x14ac:dyDescent="0.15">
      <c r="A181" s="150">
        <v>314</v>
      </c>
      <c r="B181" s="144" t="s">
        <v>727</v>
      </c>
      <c r="C181" s="87" t="s">
        <v>1428</v>
      </c>
      <c r="D181" s="104">
        <v>31</v>
      </c>
      <c r="E181" s="87" t="s">
        <v>1466</v>
      </c>
    </row>
    <row r="182" spans="1:5" ht="15" customHeight="1" x14ac:dyDescent="0.15">
      <c r="A182" s="150">
        <v>315</v>
      </c>
      <c r="B182" s="144" t="s">
        <v>727</v>
      </c>
      <c r="C182" s="87" t="s">
        <v>1428</v>
      </c>
      <c r="D182" s="104">
        <v>31</v>
      </c>
      <c r="E182" s="87" t="s">
        <v>642</v>
      </c>
    </row>
    <row r="183" spans="1:5" ht="15" customHeight="1" x14ac:dyDescent="0.15">
      <c r="A183" s="150">
        <v>316</v>
      </c>
      <c r="B183" s="144" t="s">
        <v>727</v>
      </c>
      <c r="C183" s="87" t="s">
        <v>1428</v>
      </c>
      <c r="D183" s="104">
        <v>31</v>
      </c>
      <c r="E183" s="87" t="s">
        <v>1467</v>
      </c>
    </row>
    <row r="184" spans="1:5" ht="15" customHeight="1" x14ac:dyDescent="0.15">
      <c r="A184" s="150">
        <v>317</v>
      </c>
      <c r="B184" s="144" t="s">
        <v>727</v>
      </c>
      <c r="C184" s="87" t="s">
        <v>1428</v>
      </c>
      <c r="D184" s="104">
        <v>31</v>
      </c>
      <c r="E184" s="87" t="s">
        <v>711</v>
      </c>
    </row>
    <row r="185" spans="1:5" ht="15" customHeight="1" x14ac:dyDescent="0.15">
      <c r="A185" s="150">
        <v>321</v>
      </c>
      <c r="B185" s="144" t="s">
        <v>727</v>
      </c>
      <c r="C185" s="87" t="s">
        <v>1428</v>
      </c>
      <c r="D185" s="104">
        <v>31</v>
      </c>
      <c r="E185" s="87" t="s">
        <v>707</v>
      </c>
    </row>
    <row r="186" spans="1:5" ht="15" customHeight="1" x14ac:dyDescent="0.15">
      <c r="A186" s="150">
        <v>322</v>
      </c>
      <c r="B186" s="144" t="s">
        <v>727</v>
      </c>
      <c r="C186" s="87" t="s">
        <v>1428</v>
      </c>
      <c r="D186" s="104">
        <v>31</v>
      </c>
      <c r="E186" s="87" t="s">
        <v>713</v>
      </c>
    </row>
    <row r="187" spans="1:5" ht="15" customHeight="1" x14ac:dyDescent="0.15">
      <c r="A187" s="150">
        <v>323</v>
      </c>
      <c r="B187" s="144" t="s">
        <v>727</v>
      </c>
      <c r="C187" s="87" t="s">
        <v>1428</v>
      </c>
      <c r="D187" s="104">
        <v>31</v>
      </c>
      <c r="E187" s="87" t="s">
        <v>715</v>
      </c>
    </row>
    <row r="188" spans="1:5" ht="15" customHeight="1" x14ac:dyDescent="0.15">
      <c r="A188" s="150">
        <v>324</v>
      </c>
      <c r="B188" s="144" t="s">
        <v>727</v>
      </c>
      <c r="C188" s="87" t="s">
        <v>1428</v>
      </c>
      <c r="D188" s="104">
        <v>31</v>
      </c>
      <c r="E188" s="87" t="s">
        <v>717</v>
      </c>
    </row>
    <row r="189" spans="1:5" ht="15" customHeight="1" x14ac:dyDescent="0.15">
      <c r="A189" s="150">
        <v>325</v>
      </c>
      <c r="B189" s="144" t="s">
        <v>727</v>
      </c>
      <c r="C189" s="87" t="s">
        <v>1428</v>
      </c>
      <c r="D189" s="104">
        <v>31</v>
      </c>
      <c r="E189" s="87" t="s">
        <v>1468</v>
      </c>
    </row>
    <row r="190" spans="1:5" ht="15" customHeight="1" x14ac:dyDescent="0.15">
      <c r="A190" s="150">
        <v>326</v>
      </c>
      <c r="B190" s="144" t="s">
        <v>727</v>
      </c>
      <c r="C190" s="87" t="s">
        <v>1428</v>
      </c>
      <c r="D190" s="104">
        <v>31</v>
      </c>
      <c r="E190" s="87" t="s">
        <v>719</v>
      </c>
    </row>
    <row r="191" spans="1:5" ht="15" customHeight="1" x14ac:dyDescent="0.15">
      <c r="A191" s="150">
        <v>327</v>
      </c>
      <c r="B191" s="144" t="s">
        <v>727</v>
      </c>
      <c r="C191" s="87" t="s">
        <v>1428</v>
      </c>
      <c r="D191" s="104">
        <v>31</v>
      </c>
      <c r="E191" s="87" t="s">
        <v>1469</v>
      </c>
    </row>
    <row r="192" spans="1:5" ht="15" customHeight="1" x14ac:dyDescent="0.15">
      <c r="A192" s="150">
        <v>328</v>
      </c>
      <c r="B192" s="144" t="s">
        <v>727</v>
      </c>
      <c r="C192" s="87" t="s">
        <v>1428</v>
      </c>
      <c r="D192" s="104">
        <v>31</v>
      </c>
      <c r="E192" s="87" t="s">
        <v>644</v>
      </c>
    </row>
    <row r="193" spans="1:5" ht="15" customHeight="1" x14ac:dyDescent="0.15">
      <c r="A193" s="150">
        <v>329</v>
      </c>
      <c r="B193" s="144" t="s">
        <v>727</v>
      </c>
      <c r="C193" s="87" t="s">
        <v>1428</v>
      </c>
      <c r="D193" s="104">
        <v>31</v>
      </c>
      <c r="E193" s="87" t="s">
        <v>723</v>
      </c>
    </row>
    <row r="194" spans="1:5" ht="15" customHeight="1" x14ac:dyDescent="0.15">
      <c r="A194" s="152" t="s">
        <v>1470</v>
      </c>
      <c r="B194" s="144" t="s">
        <v>727</v>
      </c>
      <c r="C194" s="87" t="s">
        <v>1428</v>
      </c>
      <c r="D194" s="104">
        <v>31</v>
      </c>
      <c r="E194" s="87" t="s">
        <v>1471</v>
      </c>
    </row>
    <row r="195" spans="1:5" ht="15" customHeight="1" x14ac:dyDescent="0.15">
      <c r="A195" s="152" t="s">
        <v>1472</v>
      </c>
      <c r="B195" s="144" t="s">
        <v>727</v>
      </c>
      <c r="C195" s="87" t="s">
        <v>1428</v>
      </c>
      <c r="D195" s="104">
        <v>31</v>
      </c>
      <c r="E195" s="87" t="s">
        <v>1473</v>
      </c>
    </row>
    <row r="196" spans="1:5" ht="15" customHeight="1" x14ac:dyDescent="0.15">
      <c r="A196" s="152" t="s">
        <v>1474</v>
      </c>
      <c r="B196" s="144" t="s">
        <v>727</v>
      </c>
      <c r="C196" s="87" t="s">
        <v>1428</v>
      </c>
      <c r="D196" s="104">
        <v>31</v>
      </c>
      <c r="E196" s="87" t="s">
        <v>1475</v>
      </c>
    </row>
    <row r="197" spans="1:5" ht="15" customHeight="1" x14ac:dyDescent="0.15">
      <c r="A197" s="153" t="s">
        <v>1476</v>
      </c>
      <c r="B197" s="145" t="s">
        <v>727</v>
      </c>
      <c r="C197" s="94" t="s">
        <v>1428</v>
      </c>
      <c r="D197" s="106">
        <v>31</v>
      </c>
      <c r="E197" s="94" t="s">
        <v>1477</v>
      </c>
    </row>
    <row r="198" spans="1:5" ht="15" customHeight="1" x14ac:dyDescent="0.15">
      <c r="A198" s="149">
        <v>331</v>
      </c>
      <c r="B198" s="143" t="s">
        <v>752</v>
      </c>
      <c r="C198" s="93" t="s">
        <v>1478</v>
      </c>
      <c r="D198" s="102">
        <v>33</v>
      </c>
      <c r="E198" s="93" t="s">
        <v>729</v>
      </c>
    </row>
    <row r="199" spans="1:5" ht="15" customHeight="1" x14ac:dyDescent="0.15">
      <c r="A199" s="150">
        <v>341</v>
      </c>
      <c r="B199" s="144" t="s">
        <v>752</v>
      </c>
      <c r="C199" s="87" t="s">
        <v>1478</v>
      </c>
      <c r="D199" s="104">
        <v>34</v>
      </c>
      <c r="E199" s="87" t="s">
        <v>734</v>
      </c>
    </row>
    <row r="200" spans="1:5" ht="15" customHeight="1" x14ac:dyDescent="0.15">
      <c r="A200" s="150">
        <v>351</v>
      </c>
      <c r="B200" s="144" t="s">
        <v>752</v>
      </c>
      <c r="C200" s="87" t="s">
        <v>1478</v>
      </c>
      <c r="D200" s="104">
        <v>35</v>
      </c>
      <c r="E200" s="87" t="s">
        <v>739</v>
      </c>
    </row>
    <row r="201" spans="1:5" ht="15" customHeight="1" x14ac:dyDescent="0.15">
      <c r="A201" s="150">
        <v>361</v>
      </c>
      <c r="B201" s="144" t="s">
        <v>752</v>
      </c>
      <c r="C201" s="87" t="s">
        <v>1478</v>
      </c>
      <c r="D201" s="104">
        <v>36</v>
      </c>
      <c r="E201" s="87" t="s">
        <v>744</v>
      </c>
    </row>
    <row r="202" spans="1:5" ht="15" customHeight="1" x14ac:dyDescent="0.15">
      <c r="A202" s="150">
        <v>362</v>
      </c>
      <c r="B202" s="144" t="s">
        <v>752</v>
      </c>
      <c r="C202" s="87" t="s">
        <v>1478</v>
      </c>
      <c r="D202" s="104">
        <v>36</v>
      </c>
      <c r="E202" s="87" t="s">
        <v>746</v>
      </c>
    </row>
    <row r="203" spans="1:5" ht="15" customHeight="1" x14ac:dyDescent="0.15">
      <c r="A203" s="151">
        <v>363</v>
      </c>
      <c r="B203" s="145" t="s">
        <v>752</v>
      </c>
      <c r="C203" s="94" t="s">
        <v>1478</v>
      </c>
      <c r="D203" s="106">
        <v>36</v>
      </c>
      <c r="E203" s="94" t="s">
        <v>748</v>
      </c>
    </row>
    <row r="204" spans="1:5" ht="15" customHeight="1" x14ac:dyDescent="0.15">
      <c r="A204" s="149">
        <v>371</v>
      </c>
      <c r="B204" s="143" t="s">
        <v>798</v>
      </c>
      <c r="C204" s="93" t="s">
        <v>1480</v>
      </c>
      <c r="D204" s="102">
        <v>37</v>
      </c>
      <c r="E204" s="93" t="s">
        <v>1479</v>
      </c>
    </row>
    <row r="205" spans="1:5" ht="15" customHeight="1" x14ac:dyDescent="0.15">
      <c r="A205" s="150">
        <v>372</v>
      </c>
      <c r="B205" s="144" t="s">
        <v>798</v>
      </c>
      <c r="C205" s="87" t="s">
        <v>1480</v>
      </c>
      <c r="D205" s="104">
        <v>37</v>
      </c>
      <c r="E205" s="87" t="s">
        <v>754</v>
      </c>
    </row>
    <row r="206" spans="1:5" ht="15" customHeight="1" x14ac:dyDescent="0.15">
      <c r="A206" s="150">
        <v>373</v>
      </c>
      <c r="B206" s="144" t="s">
        <v>798</v>
      </c>
      <c r="C206" s="87" t="s">
        <v>1480</v>
      </c>
      <c r="D206" s="104">
        <v>37</v>
      </c>
      <c r="E206" s="87" t="s">
        <v>756</v>
      </c>
    </row>
    <row r="207" spans="1:5" ht="15" customHeight="1" x14ac:dyDescent="0.15">
      <c r="A207" s="150">
        <v>374</v>
      </c>
      <c r="B207" s="144" t="s">
        <v>798</v>
      </c>
      <c r="C207" s="87" t="s">
        <v>1480</v>
      </c>
      <c r="D207" s="104">
        <v>37</v>
      </c>
      <c r="E207" s="87" t="s">
        <v>758</v>
      </c>
    </row>
    <row r="208" spans="1:5" ht="15" customHeight="1" x14ac:dyDescent="0.15">
      <c r="A208" s="150">
        <v>381</v>
      </c>
      <c r="B208" s="144" t="s">
        <v>798</v>
      </c>
      <c r="C208" s="87" t="s">
        <v>1480</v>
      </c>
      <c r="D208" s="104">
        <v>38</v>
      </c>
      <c r="E208" s="87" t="s">
        <v>763</v>
      </c>
    </row>
    <row r="209" spans="1:5" ht="15" customHeight="1" x14ac:dyDescent="0.15">
      <c r="A209" s="150">
        <v>382</v>
      </c>
      <c r="B209" s="144" t="s">
        <v>798</v>
      </c>
      <c r="C209" s="87" t="s">
        <v>1480</v>
      </c>
      <c r="D209" s="104">
        <v>38</v>
      </c>
      <c r="E209" s="87" t="s">
        <v>765</v>
      </c>
    </row>
    <row r="210" spans="1:5" ht="15" customHeight="1" x14ac:dyDescent="0.15">
      <c r="A210" s="150">
        <v>383</v>
      </c>
      <c r="B210" s="144" t="s">
        <v>798</v>
      </c>
      <c r="C210" s="87" t="s">
        <v>1480</v>
      </c>
      <c r="D210" s="104">
        <v>38</v>
      </c>
      <c r="E210" s="87" t="s">
        <v>767</v>
      </c>
    </row>
    <row r="211" spans="1:5" ht="15" customHeight="1" x14ac:dyDescent="0.15">
      <c r="A211" s="150">
        <v>391</v>
      </c>
      <c r="B211" s="144" t="s">
        <v>798</v>
      </c>
      <c r="C211" s="87" t="s">
        <v>1480</v>
      </c>
      <c r="D211" s="104">
        <v>39</v>
      </c>
      <c r="E211" s="87" t="s">
        <v>772</v>
      </c>
    </row>
    <row r="212" spans="1:5" ht="15" customHeight="1" x14ac:dyDescent="0.15">
      <c r="A212" s="150">
        <v>392</v>
      </c>
      <c r="B212" s="144" t="s">
        <v>798</v>
      </c>
      <c r="C212" s="87" t="s">
        <v>1480</v>
      </c>
      <c r="D212" s="104">
        <v>39</v>
      </c>
      <c r="E212" s="87" t="s">
        <v>774</v>
      </c>
    </row>
    <row r="213" spans="1:5" ht="15" customHeight="1" x14ac:dyDescent="0.15">
      <c r="A213" s="152" t="s">
        <v>1481</v>
      </c>
      <c r="B213" s="144" t="s">
        <v>798</v>
      </c>
      <c r="C213" s="87" t="s">
        <v>1480</v>
      </c>
      <c r="D213" s="104">
        <v>39</v>
      </c>
      <c r="E213" s="87" t="s">
        <v>1482</v>
      </c>
    </row>
    <row r="214" spans="1:5" ht="15" customHeight="1" x14ac:dyDescent="0.15">
      <c r="A214" s="152" t="s">
        <v>1483</v>
      </c>
      <c r="B214" s="144" t="s">
        <v>798</v>
      </c>
      <c r="C214" s="87" t="s">
        <v>1480</v>
      </c>
      <c r="D214" s="104">
        <v>39</v>
      </c>
      <c r="E214" s="87" t="s">
        <v>1484</v>
      </c>
    </row>
    <row r="215" spans="1:5" ht="15" customHeight="1" x14ac:dyDescent="0.15">
      <c r="A215" s="152" t="s">
        <v>1485</v>
      </c>
      <c r="B215" s="144" t="s">
        <v>798</v>
      </c>
      <c r="C215" s="87" t="s">
        <v>1480</v>
      </c>
      <c r="D215" s="104">
        <v>39</v>
      </c>
      <c r="E215" s="87" t="s">
        <v>1486</v>
      </c>
    </row>
    <row r="216" spans="1:5" ht="15" customHeight="1" x14ac:dyDescent="0.15">
      <c r="A216" s="150">
        <v>401</v>
      </c>
      <c r="B216" s="144" t="s">
        <v>798</v>
      </c>
      <c r="C216" s="87" t="s">
        <v>1480</v>
      </c>
      <c r="D216" s="104">
        <v>40</v>
      </c>
      <c r="E216" s="87" t="s">
        <v>779</v>
      </c>
    </row>
    <row r="217" spans="1:5" ht="15" customHeight="1" x14ac:dyDescent="0.15">
      <c r="A217" s="150">
        <v>411</v>
      </c>
      <c r="B217" s="144" t="s">
        <v>798</v>
      </c>
      <c r="C217" s="87" t="s">
        <v>1480</v>
      </c>
      <c r="D217" s="104">
        <v>41</v>
      </c>
      <c r="E217" s="87" t="s">
        <v>1487</v>
      </c>
    </row>
    <row r="218" spans="1:5" ht="15" customHeight="1" x14ac:dyDescent="0.15">
      <c r="A218" s="150">
        <v>412</v>
      </c>
      <c r="B218" s="144" t="s">
        <v>798</v>
      </c>
      <c r="C218" s="87" t="s">
        <v>1480</v>
      </c>
      <c r="D218" s="104">
        <v>41</v>
      </c>
      <c r="E218" s="87" t="s">
        <v>786</v>
      </c>
    </row>
    <row r="219" spans="1:5" ht="15" customHeight="1" x14ac:dyDescent="0.15">
      <c r="A219" s="150">
        <v>413</v>
      </c>
      <c r="B219" s="144" t="s">
        <v>798</v>
      </c>
      <c r="C219" s="87" t="s">
        <v>1480</v>
      </c>
      <c r="D219" s="104">
        <v>41</v>
      </c>
      <c r="E219" s="87" t="s">
        <v>788</v>
      </c>
    </row>
    <row r="220" spans="1:5" ht="15" customHeight="1" x14ac:dyDescent="0.15">
      <c r="A220" s="150">
        <v>414</v>
      </c>
      <c r="B220" s="144" t="s">
        <v>798</v>
      </c>
      <c r="C220" s="87" t="s">
        <v>1480</v>
      </c>
      <c r="D220" s="104">
        <v>41</v>
      </c>
      <c r="E220" s="87" t="s">
        <v>790</v>
      </c>
    </row>
    <row r="221" spans="1:5" ht="15" customHeight="1" x14ac:dyDescent="0.15">
      <c r="A221" s="150">
        <v>415</v>
      </c>
      <c r="B221" s="144" t="s">
        <v>798</v>
      </c>
      <c r="C221" s="87" t="s">
        <v>1480</v>
      </c>
      <c r="D221" s="104">
        <v>41</v>
      </c>
      <c r="E221" s="87" t="s">
        <v>1488</v>
      </c>
    </row>
    <row r="222" spans="1:5" ht="15" customHeight="1" x14ac:dyDescent="0.15">
      <c r="A222" s="152" t="s">
        <v>1489</v>
      </c>
      <c r="B222" s="144" t="s">
        <v>798</v>
      </c>
      <c r="C222" s="87" t="s">
        <v>1480</v>
      </c>
      <c r="D222" s="104">
        <v>41</v>
      </c>
      <c r="E222" s="87" t="s">
        <v>1490</v>
      </c>
    </row>
    <row r="223" spans="1:5" ht="15" customHeight="1" x14ac:dyDescent="0.15">
      <c r="A223" s="153" t="s">
        <v>1491</v>
      </c>
      <c r="B223" s="145" t="s">
        <v>798</v>
      </c>
      <c r="C223" s="94" t="s">
        <v>1480</v>
      </c>
      <c r="D223" s="106">
        <v>41</v>
      </c>
      <c r="E223" s="94" t="s">
        <v>1492</v>
      </c>
    </row>
    <row r="224" spans="1:5" ht="15" customHeight="1" x14ac:dyDescent="0.15">
      <c r="A224" s="149">
        <v>421</v>
      </c>
      <c r="B224" s="143" t="s">
        <v>873</v>
      </c>
      <c r="C224" s="93" t="s">
        <v>1493</v>
      </c>
      <c r="D224" s="102">
        <v>42</v>
      </c>
      <c r="E224" s="93" t="s">
        <v>800</v>
      </c>
    </row>
    <row r="225" spans="1:5" ht="15" customHeight="1" x14ac:dyDescent="0.15">
      <c r="A225" s="150">
        <v>431</v>
      </c>
      <c r="B225" s="144" t="s">
        <v>873</v>
      </c>
      <c r="C225" s="87" t="s">
        <v>1493</v>
      </c>
      <c r="D225" s="104">
        <v>43</v>
      </c>
      <c r="E225" s="87" t="s">
        <v>805</v>
      </c>
    </row>
    <row r="226" spans="1:5" ht="15" customHeight="1" x14ac:dyDescent="0.15">
      <c r="A226" s="150">
        <v>432</v>
      </c>
      <c r="B226" s="144" t="s">
        <v>873</v>
      </c>
      <c r="C226" s="87" t="s">
        <v>1493</v>
      </c>
      <c r="D226" s="104">
        <v>43</v>
      </c>
      <c r="E226" s="87" t="s">
        <v>807</v>
      </c>
    </row>
    <row r="227" spans="1:5" ht="15" customHeight="1" x14ac:dyDescent="0.15">
      <c r="A227" s="150">
        <v>433</v>
      </c>
      <c r="B227" s="144" t="s">
        <v>873</v>
      </c>
      <c r="C227" s="87" t="s">
        <v>1493</v>
      </c>
      <c r="D227" s="104">
        <v>43</v>
      </c>
      <c r="E227" s="87" t="s">
        <v>809</v>
      </c>
    </row>
    <row r="228" spans="1:5" ht="15" customHeight="1" x14ac:dyDescent="0.15">
      <c r="A228" s="150">
        <v>439</v>
      </c>
      <c r="B228" s="144" t="s">
        <v>873</v>
      </c>
      <c r="C228" s="87" t="s">
        <v>1493</v>
      </c>
      <c r="D228" s="104">
        <v>43</v>
      </c>
      <c r="E228" s="87" t="s">
        <v>811</v>
      </c>
    </row>
    <row r="229" spans="1:5" ht="15" customHeight="1" x14ac:dyDescent="0.15">
      <c r="A229" s="150">
        <v>441</v>
      </c>
      <c r="B229" s="144" t="s">
        <v>873</v>
      </c>
      <c r="C229" s="87" t="s">
        <v>1493</v>
      </c>
      <c r="D229" s="104">
        <v>44</v>
      </c>
      <c r="E229" s="87" t="s">
        <v>816</v>
      </c>
    </row>
    <row r="230" spans="1:5" ht="15" customHeight="1" x14ac:dyDescent="0.15">
      <c r="A230" s="150">
        <v>442</v>
      </c>
      <c r="B230" s="144" t="s">
        <v>873</v>
      </c>
      <c r="C230" s="87" t="s">
        <v>1493</v>
      </c>
      <c r="D230" s="104">
        <v>44</v>
      </c>
      <c r="E230" s="87" t="s">
        <v>818</v>
      </c>
    </row>
    <row r="231" spans="1:5" ht="15" customHeight="1" x14ac:dyDescent="0.15">
      <c r="A231" s="150">
        <v>443</v>
      </c>
      <c r="B231" s="144" t="s">
        <v>873</v>
      </c>
      <c r="C231" s="87" t="s">
        <v>1493</v>
      </c>
      <c r="D231" s="104">
        <v>44</v>
      </c>
      <c r="E231" s="87" t="s">
        <v>820</v>
      </c>
    </row>
    <row r="232" spans="1:5" ht="15" customHeight="1" x14ac:dyDescent="0.15">
      <c r="A232" s="150">
        <v>444</v>
      </c>
      <c r="B232" s="144" t="s">
        <v>873</v>
      </c>
      <c r="C232" s="87" t="s">
        <v>1493</v>
      </c>
      <c r="D232" s="104">
        <v>44</v>
      </c>
      <c r="E232" s="87" t="s">
        <v>822</v>
      </c>
    </row>
    <row r="233" spans="1:5" ht="15" customHeight="1" x14ac:dyDescent="0.15">
      <c r="A233" s="150">
        <v>449</v>
      </c>
      <c r="B233" s="144" t="s">
        <v>873</v>
      </c>
      <c r="C233" s="87" t="s">
        <v>1493</v>
      </c>
      <c r="D233" s="104">
        <v>44</v>
      </c>
      <c r="E233" s="87" t="s">
        <v>824</v>
      </c>
    </row>
    <row r="234" spans="1:5" ht="15" customHeight="1" x14ac:dyDescent="0.15">
      <c r="A234" s="150">
        <v>451</v>
      </c>
      <c r="B234" s="144" t="s">
        <v>873</v>
      </c>
      <c r="C234" s="87" t="s">
        <v>1493</v>
      </c>
      <c r="D234" s="104">
        <v>45</v>
      </c>
      <c r="E234" s="87" t="s">
        <v>829</v>
      </c>
    </row>
    <row r="235" spans="1:5" ht="15" customHeight="1" x14ac:dyDescent="0.15">
      <c r="A235" s="150">
        <v>452</v>
      </c>
      <c r="B235" s="144" t="s">
        <v>873</v>
      </c>
      <c r="C235" s="87" t="s">
        <v>1493</v>
      </c>
      <c r="D235" s="104">
        <v>45</v>
      </c>
      <c r="E235" s="87" t="s">
        <v>831</v>
      </c>
    </row>
    <row r="236" spans="1:5" ht="15" customHeight="1" x14ac:dyDescent="0.15">
      <c r="A236" s="150">
        <v>453</v>
      </c>
      <c r="B236" s="144" t="s">
        <v>873</v>
      </c>
      <c r="C236" s="87" t="s">
        <v>1493</v>
      </c>
      <c r="D236" s="104">
        <v>45</v>
      </c>
      <c r="E236" s="87" t="s">
        <v>833</v>
      </c>
    </row>
    <row r="237" spans="1:5" ht="15" customHeight="1" x14ac:dyDescent="0.15">
      <c r="A237" s="150">
        <v>454</v>
      </c>
      <c r="B237" s="144" t="s">
        <v>873</v>
      </c>
      <c r="C237" s="87" t="s">
        <v>1493</v>
      </c>
      <c r="D237" s="104">
        <v>45</v>
      </c>
      <c r="E237" s="87" t="s">
        <v>835</v>
      </c>
    </row>
    <row r="238" spans="1:5" ht="15" customHeight="1" x14ac:dyDescent="0.15">
      <c r="A238" s="150">
        <v>461</v>
      </c>
      <c r="B238" s="144" t="s">
        <v>873</v>
      </c>
      <c r="C238" s="87" t="s">
        <v>1493</v>
      </c>
      <c r="D238" s="104">
        <v>46</v>
      </c>
      <c r="E238" s="87" t="s">
        <v>840</v>
      </c>
    </row>
    <row r="239" spans="1:5" ht="15" customHeight="1" x14ac:dyDescent="0.15">
      <c r="A239" s="150">
        <v>462</v>
      </c>
      <c r="B239" s="144" t="s">
        <v>873</v>
      </c>
      <c r="C239" s="87" t="s">
        <v>1493</v>
      </c>
      <c r="D239" s="104">
        <v>46</v>
      </c>
      <c r="E239" s="87" t="s">
        <v>1494</v>
      </c>
    </row>
    <row r="240" spans="1:5" ht="15" customHeight="1" x14ac:dyDescent="0.15">
      <c r="A240" s="150">
        <v>471</v>
      </c>
      <c r="B240" s="144" t="s">
        <v>873</v>
      </c>
      <c r="C240" s="87" t="s">
        <v>1493</v>
      </c>
      <c r="D240" s="104">
        <v>47</v>
      </c>
      <c r="E240" s="87" t="s">
        <v>847</v>
      </c>
    </row>
    <row r="241" spans="1:5" ht="15" customHeight="1" x14ac:dyDescent="0.15">
      <c r="A241" s="150">
        <v>472</v>
      </c>
      <c r="B241" s="144" t="s">
        <v>873</v>
      </c>
      <c r="C241" s="87" t="s">
        <v>1493</v>
      </c>
      <c r="D241" s="104">
        <v>47</v>
      </c>
      <c r="E241" s="87" t="s">
        <v>849</v>
      </c>
    </row>
    <row r="242" spans="1:5" ht="15" customHeight="1" x14ac:dyDescent="0.15">
      <c r="A242" s="150">
        <v>481</v>
      </c>
      <c r="B242" s="144" t="s">
        <v>873</v>
      </c>
      <c r="C242" s="87" t="s">
        <v>1493</v>
      </c>
      <c r="D242" s="104">
        <v>48</v>
      </c>
      <c r="E242" s="87" t="s">
        <v>854</v>
      </c>
    </row>
    <row r="243" spans="1:5" ht="15" customHeight="1" x14ac:dyDescent="0.15">
      <c r="A243" s="150">
        <v>482</v>
      </c>
      <c r="B243" s="144" t="s">
        <v>873</v>
      </c>
      <c r="C243" s="87" t="s">
        <v>1493</v>
      </c>
      <c r="D243" s="104">
        <v>48</v>
      </c>
      <c r="E243" s="87" t="s">
        <v>856</v>
      </c>
    </row>
    <row r="244" spans="1:5" ht="15" customHeight="1" x14ac:dyDescent="0.15">
      <c r="A244" s="150">
        <v>483</v>
      </c>
      <c r="B244" s="144" t="s">
        <v>873</v>
      </c>
      <c r="C244" s="87" t="s">
        <v>1493</v>
      </c>
      <c r="D244" s="104">
        <v>48</v>
      </c>
      <c r="E244" s="87" t="s">
        <v>858</v>
      </c>
    </row>
    <row r="245" spans="1:5" ht="15" customHeight="1" x14ac:dyDescent="0.15">
      <c r="A245" s="150">
        <v>484</v>
      </c>
      <c r="B245" s="144" t="s">
        <v>873</v>
      </c>
      <c r="C245" s="87" t="s">
        <v>1493</v>
      </c>
      <c r="D245" s="104">
        <v>48</v>
      </c>
      <c r="E245" s="87" t="s">
        <v>860</v>
      </c>
    </row>
    <row r="246" spans="1:5" ht="15" customHeight="1" x14ac:dyDescent="0.15">
      <c r="A246" s="150">
        <v>485</v>
      </c>
      <c r="B246" s="144" t="s">
        <v>873</v>
      </c>
      <c r="C246" s="87" t="s">
        <v>1493</v>
      </c>
      <c r="D246" s="104">
        <v>48</v>
      </c>
      <c r="E246" s="87" t="s">
        <v>862</v>
      </c>
    </row>
    <row r="247" spans="1:5" ht="15" customHeight="1" x14ac:dyDescent="0.15">
      <c r="A247" s="151">
        <v>489</v>
      </c>
      <c r="B247" s="145" t="s">
        <v>873</v>
      </c>
      <c r="C247" s="94" t="s">
        <v>1493</v>
      </c>
      <c r="D247" s="106">
        <v>48</v>
      </c>
      <c r="E247" s="94" t="s">
        <v>1495</v>
      </c>
    </row>
    <row r="248" spans="1:5" ht="15" customHeight="1" x14ac:dyDescent="0.15">
      <c r="A248" s="149">
        <v>491</v>
      </c>
      <c r="B248" s="143" t="s">
        <v>1008</v>
      </c>
      <c r="C248" s="93" t="s">
        <v>1496</v>
      </c>
      <c r="D248" s="102">
        <v>49</v>
      </c>
      <c r="E248" s="93" t="s">
        <v>875</v>
      </c>
    </row>
    <row r="249" spans="1:5" ht="15" customHeight="1" x14ac:dyDescent="0.15">
      <c r="A249" s="152" t="s">
        <v>1497</v>
      </c>
      <c r="B249" s="144" t="s">
        <v>1008</v>
      </c>
      <c r="C249" s="87" t="s">
        <v>1496</v>
      </c>
      <c r="D249" s="104">
        <v>49</v>
      </c>
      <c r="E249" s="87" t="s">
        <v>1498</v>
      </c>
    </row>
    <row r="250" spans="1:5" ht="15" customHeight="1" x14ac:dyDescent="0.15">
      <c r="A250" s="152" t="s">
        <v>1499</v>
      </c>
      <c r="B250" s="144" t="s">
        <v>1008</v>
      </c>
      <c r="C250" s="87" t="s">
        <v>1496</v>
      </c>
      <c r="D250" s="104">
        <v>49</v>
      </c>
      <c r="E250" s="87" t="s">
        <v>1500</v>
      </c>
    </row>
    <row r="251" spans="1:5" ht="15" customHeight="1" x14ac:dyDescent="0.15">
      <c r="A251" s="150">
        <v>501</v>
      </c>
      <c r="B251" s="144" t="s">
        <v>1008</v>
      </c>
      <c r="C251" s="87" t="s">
        <v>1496</v>
      </c>
      <c r="D251" s="104">
        <v>50</v>
      </c>
      <c r="E251" s="87" t="s">
        <v>1501</v>
      </c>
    </row>
    <row r="252" spans="1:5" ht="15" customHeight="1" x14ac:dyDescent="0.15">
      <c r="A252" s="150">
        <v>502</v>
      </c>
      <c r="B252" s="144" t="s">
        <v>1008</v>
      </c>
      <c r="C252" s="87" t="s">
        <v>1496</v>
      </c>
      <c r="D252" s="104">
        <v>50</v>
      </c>
      <c r="E252" s="87" t="s">
        <v>1502</v>
      </c>
    </row>
    <row r="253" spans="1:5" ht="15" customHeight="1" x14ac:dyDescent="0.15">
      <c r="A253" s="150">
        <v>511</v>
      </c>
      <c r="B253" s="144" t="s">
        <v>1008</v>
      </c>
      <c r="C253" s="87" t="s">
        <v>1496</v>
      </c>
      <c r="D253" s="104">
        <v>51</v>
      </c>
      <c r="E253" s="87" t="s">
        <v>889</v>
      </c>
    </row>
    <row r="254" spans="1:5" ht="15" customHeight="1" x14ac:dyDescent="0.15">
      <c r="A254" s="150">
        <v>512</v>
      </c>
      <c r="B254" s="144" t="s">
        <v>1008</v>
      </c>
      <c r="C254" s="87" t="s">
        <v>1496</v>
      </c>
      <c r="D254" s="104">
        <v>51</v>
      </c>
      <c r="E254" s="87" t="s">
        <v>1503</v>
      </c>
    </row>
    <row r="255" spans="1:5" ht="15" customHeight="1" x14ac:dyDescent="0.15">
      <c r="A255" s="152" t="s">
        <v>1504</v>
      </c>
      <c r="B255" s="144" t="s">
        <v>1008</v>
      </c>
      <c r="C255" s="87" t="s">
        <v>1496</v>
      </c>
      <c r="D255" s="104">
        <v>51</v>
      </c>
      <c r="E255" s="87" t="s">
        <v>1505</v>
      </c>
    </row>
    <row r="256" spans="1:5" ht="15" customHeight="1" x14ac:dyDescent="0.15">
      <c r="A256" s="152" t="s">
        <v>1506</v>
      </c>
      <c r="B256" s="144" t="s">
        <v>1008</v>
      </c>
      <c r="C256" s="87" t="s">
        <v>1496</v>
      </c>
      <c r="D256" s="104">
        <v>51</v>
      </c>
      <c r="E256" s="87" t="s">
        <v>1507</v>
      </c>
    </row>
    <row r="257" spans="1:5" ht="15" customHeight="1" x14ac:dyDescent="0.15">
      <c r="A257" s="152" t="s">
        <v>1508</v>
      </c>
      <c r="B257" s="144" t="s">
        <v>1008</v>
      </c>
      <c r="C257" s="87" t="s">
        <v>1496</v>
      </c>
      <c r="D257" s="104">
        <v>51</v>
      </c>
      <c r="E257" s="87" t="s">
        <v>1509</v>
      </c>
    </row>
    <row r="258" spans="1:5" ht="15" customHeight="1" x14ac:dyDescent="0.15">
      <c r="A258" s="152" t="s">
        <v>1510</v>
      </c>
      <c r="B258" s="144" t="s">
        <v>1008</v>
      </c>
      <c r="C258" s="87" t="s">
        <v>1496</v>
      </c>
      <c r="D258" s="104">
        <v>51</v>
      </c>
      <c r="E258" s="87" t="s">
        <v>1511</v>
      </c>
    </row>
    <row r="259" spans="1:5" ht="15" customHeight="1" x14ac:dyDescent="0.15">
      <c r="A259" s="152" t="s">
        <v>1512</v>
      </c>
      <c r="B259" s="144" t="s">
        <v>1008</v>
      </c>
      <c r="C259" s="87" t="s">
        <v>1496</v>
      </c>
      <c r="D259" s="104">
        <v>51</v>
      </c>
      <c r="E259" s="87" t="s">
        <v>1513</v>
      </c>
    </row>
    <row r="260" spans="1:5" ht="15" customHeight="1" x14ac:dyDescent="0.15">
      <c r="A260" s="150">
        <v>521</v>
      </c>
      <c r="B260" s="144" t="s">
        <v>1008</v>
      </c>
      <c r="C260" s="87" t="s">
        <v>1496</v>
      </c>
      <c r="D260" s="104">
        <v>52</v>
      </c>
      <c r="E260" s="87" t="s">
        <v>1514</v>
      </c>
    </row>
    <row r="261" spans="1:5" ht="15" customHeight="1" x14ac:dyDescent="0.15">
      <c r="A261" s="150">
        <v>522</v>
      </c>
      <c r="B261" s="144" t="s">
        <v>1008</v>
      </c>
      <c r="C261" s="87" t="s">
        <v>1496</v>
      </c>
      <c r="D261" s="104">
        <v>52</v>
      </c>
      <c r="E261" s="87" t="s">
        <v>1515</v>
      </c>
    </row>
    <row r="262" spans="1:5" ht="15" customHeight="1" x14ac:dyDescent="0.15">
      <c r="A262" s="150">
        <v>523</v>
      </c>
      <c r="B262" s="144" t="s">
        <v>1008</v>
      </c>
      <c r="C262" s="87" t="s">
        <v>1496</v>
      </c>
      <c r="D262" s="104">
        <v>52</v>
      </c>
      <c r="E262" s="87" t="s">
        <v>1516</v>
      </c>
    </row>
    <row r="263" spans="1:5" ht="15" customHeight="1" x14ac:dyDescent="0.15">
      <c r="A263" s="150">
        <v>524</v>
      </c>
      <c r="B263" s="144" t="s">
        <v>1008</v>
      </c>
      <c r="C263" s="87" t="s">
        <v>1496</v>
      </c>
      <c r="D263" s="104">
        <v>52</v>
      </c>
      <c r="E263" s="87" t="s">
        <v>906</v>
      </c>
    </row>
    <row r="264" spans="1:5" ht="15" customHeight="1" x14ac:dyDescent="0.15">
      <c r="A264" s="150">
        <v>531</v>
      </c>
      <c r="B264" s="144" t="s">
        <v>1008</v>
      </c>
      <c r="C264" s="87" t="s">
        <v>1496</v>
      </c>
      <c r="D264" s="104">
        <v>53</v>
      </c>
      <c r="E264" s="87" t="s">
        <v>1517</v>
      </c>
    </row>
    <row r="265" spans="1:5" ht="15" customHeight="1" x14ac:dyDescent="0.15">
      <c r="A265" s="150">
        <v>532</v>
      </c>
      <c r="B265" s="144" t="s">
        <v>1008</v>
      </c>
      <c r="C265" s="87" t="s">
        <v>1496</v>
      </c>
      <c r="D265" s="104">
        <v>53</v>
      </c>
      <c r="E265" s="87" t="s">
        <v>1518</v>
      </c>
    </row>
    <row r="266" spans="1:5" ht="15" customHeight="1" x14ac:dyDescent="0.15">
      <c r="A266" s="150">
        <v>533</v>
      </c>
      <c r="B266" s="144" t="s">
        <v>1008</v>
      </c>
      <c r="C266" s="87" t="s">
        <v>1496</v>
      </c>
      <c r="D266" s="104">
        <v>53</v>
      </c>
      <c r="E266" s="87" t="s">
        <v>1519</v>
      </c>
    </row>
    <row r="267" spans="1:5" ht="15" customHeight="1" x14ac:dyDescent="0.15">
      <c r="A267" s="150">
        <v>539</v>
      </c>
      <c r="B267" s="144" t="s">
        <v>1008</v>
      </c>
      <c r="C267" s="87" t="s">
        <v>1496</v>
      </c>
      <c r="D267" s="104">
        <v>53</v>
      </c>
      <c r="E267" s="87" t="s">
        <v>1520</v>
      </c>
    </row>
    <row r="268" spans="1:5" ht="15" customHeight="1" x14ac:dyDescent="0.15">
      <c r="A268" s="150">
        <v>541</v>
      </c>
      <c r="B268" s="144" t="s">
        <v>1008</v>
      </c>
      <c r="C268" s="87" t="s">
        <v>1496</v>
      </c>
      <c r="D268" s="104">
        <v>54</v>
      </c>
      <c r="E268" s="87" t="s">
        <v>1521</v>
      </c>
    </row>
    <row r="269" spans="1:5" ht="15" customHeight="1" x14ac:dyDescent="0.15">
      <c r="A269" s="150">
        <v>542</v>
      </c>
      <c r="B269" s="144" t="s">
        <v>1008</v>
      </c>
      <c r="C269" s="87" t="s">
        <v>1496</v>
      </c>
      <c r="D269" s="104">
        <v>54</v>
      </c>
      <c r="E269" s="87" t="s">
        <v>1522</v>
      </c>
    </row>
    <row r="270" spans="1:5" ht="15" customHeight="1" x14ac:dyDescent="0.15">
      <c r="A270" s="150">
        <v>549</v>
      </c>
      <c r="B270" s="144" t="s">
        <v>1008</v>
      </c>
      <c r="C270" s="87" t="s">
        <v>1496</v>
      </c>
      <c r="D270" s="104">
        <v>54</v>
      </c>
      <c r="E270" s="87" t="s">
        <v>1523</v>
      </c>
    </row>
    <row r="271" spans="1:5" ht="15" customHeight="1" x14ac:dyDescent="0.15">
      <c r="A271" s="152" t="s">
        <v>1524</v>
      </c>
      <c r="B271" s="144" t="s">
        <v>1008</v>
      </c>
      <c r="C271" s="87" t="s">
        <v>1496</v>
      </c>
      <c r="D271" s="104">
        <v>54</v>
      </c>
      <c r="E271" s="87" t="s">
        <v>1525</v>
      </c>
    </row>
    <row r="272" spans="1:5" ht="15" customHeight="1" x14ac:dyDescent="0.15">
      <c r="A272" s="152" t="s">
        <v>1526</v>
      </c>
      <c r="B272" s="144" t="s">
        <v>1008</v>
      </c>
      <c r="C272" s="87" t="s">
        <v>1496</v>
      </c>
      <c r="D272" s="104">
        <v>54</v>
      </c>
      <c r="E272" s="87" t="s">
        <v>1527</v>
      </c>
    </row>
    <row r="273" spans="1:5" ht="15" customHeight="1" x14ac:dyDescent="0.15">
      <c r="A273" s="150">
        <v>551</v>
      </c>
      <c r="B273" s="144" t="s">
        <v>1008</v>
      </c>
      <c r="C273" s="87" t="s">
        <v>1496</v>
      </c>
      <c r="D273" s="104">
        <v>55</v>
      </c>
      <c r="E273" s="87" t="s">
        <v>1528</v>
      </c>
    </row>
    <row r="274" spans="1:5" ht="15" customHeight="1" x14ac:dyDescent="0.15">
      <c r="A274" s="150">
        <v>559</v>
      </c>
      <c r="B274" s="144" t="s">
        <v>1008</v>
      </c>
      <c r="C274" s="87" t="s">
        <v>1496</v>
      </c>
      <c r="D274" s="104">
        <v>55</v>
      </c>
      <c r="E274" s="87" t="s">
        <v>1529</v>
      </c>
    </row>
    <row r="275" spans="1:5" ht="15" customHeight="1" x14ac:dyDescent="0.15">
      <c r="A275" s="150">
        <v>561</v>
      </c>
      <c r="B275" s="144" t="s">
        <v>1008</v>
      </c>
      <c r="C275" s="87" t="s">
        <v>1496</v>
      </c>
      <c r="D275" s="104">
        <v>56</v>
      </c>
      <c r="E275" s="87" t="s">
        <v>1530</v>
      </c>
    </row>
    <row r="276" spans="1:5" ht="15" customHeight="1" x14ac:dyDescent="0.15">
      <c r="A276" s="150">
        <v>562</v>
      </c>
      <c r="B276" s="144" t="s">
        <v>1008</v>
      </c>
      <c r="C276" s="87" t="s">
        <v>1496</v>
      </c>
      <c r="D276" s="104">
        <v>56</v>
      </c>
      <c r="E276" s="87" t="s">
        <v>1531</v>
      </c>
    </row>
    <row r="277" spans="1:5" ht="15" customHeight="1" x14ac:dyDescent="0.15">
      <c r="A277" s="150">
        <v>563</v>
      </c>
      <c r="B277" s="144" t="s">
        <v>1008</v>
      </c>
      <c r="C277" s="87" t="s">
        <v>1496</v>
      </c>
      <c r="D277" s="104">
        <v>56</v>
      </c>
      <c r="E277" s="87" t="s">
        <v>1532</v>
      </c>
    </row>
    <row r="278" spans="1:5" ht="15" customHeight="1" x14ac:dyDescent="0.15">
      <c r="A278" s="150">
        <v>564</v>
      </c>
      <c r="B278" s="144" t="s">
        <v>1008</v>
      </c>
      <c r="C278" s="87" t="s">
        <v>1496</v>
      </c>
      <c r="D278" s="104">
        <v>56</v>
      </c>
      <c r="E278" s="87" t="s">
        <v>1533</v>
      </c>
    </row>
    <row r="279" spans="1:5" ht="15" customHeight="1" x14ac:dyDescent="0.15">
      <c r="A279" s="150">
        <v>569</v>
      </c>
      <c r="B279" s="144" t="s">
        <v>1008</v>
      </c>
      <c r="C279" s="87" t="s">
        <v>1496</v>
      </c>
      <c r="D279" s="104">
        <v>56</v>
      </c>
      <c r="E279" s="87" t="s">
        <v>1534</v>
      </c>
    </row>
    <row r="280" spans="1:5" ht="15" customHeight="1" x14ac:dyDescent="0.15">
      <c r="A280" s="150">
        <v>571</v>
      </c>
      <c r="B280" s="144" t="s">
        <v>1008</v>
      </c>
      <c r="C280" s="87" t="s">
        <v>1496</v>
      </c>
      <c r="D280" s="104">
        <v>57</v>
      </c>
      <c r="E280" s="87" t="s">
        <v>1535</v>
      </c>
    </row>
    <row r="281" spans="1:5" ht="15" customHeight="1" x14ac:dyDescent="0.15">
      <c r="A281" s="150">
        <v>572</v>
      </c>
      <c r="B281" s="144" t="s">
        <v>1008</v>
      </c>
      <c r="C281" s="87" t="s">
        <v>1496</v>
      </c>
      <c r="D281" s="104">
        <v>57</v>
      </c>
      <c r="E281" s="87" t="s">
        <v>1536</v>
      </c>
    </row>
    <row r="282" spans="1:5" ht="15" customHeight="1" x14ac:dyDescent="0.15">
      <c r="A282" s="150">
        <v>573</v>
      </c>
      <c r="B282" s="144" t="s">
        <v>1008</v>
      </c>
      <c r="C282" s="87" t="s">
        <v>1496</v>
      </c>
      <c r="D282" s="104">
        <v>57</v>
      </c>
      <c r="E282" s="87" t="s">
        <v>1537</v>
      </c>
    </row>
    <row r="283" spans="1:5" ht="15" customHeight="1" x14ac:dyDescent="0.15">
      <c r="A283" s="150">
        <v>574</v>
      </c>
      <c r="B283" s="144" t="s">
        <v>1008</v>
      </c>
      <c r="C283" s="87" t="s">
        <v>1496</v>
      </c>
      <c r="D283" s="104">
        <v>57</v>
      </c>
      <c r="E283" s="87" t="s">
        <v>1538</v>
      </c>
    </row>
    <row r="284" spans="1:5" ht="15" customHeight="1" x14ac:dyDescent="0.15">
      <c r="A284" s="150">
        <v>575</v>
      </c>
      <c r="B284" s="144" t="s">
        <v>1008</v>
      </c>
      <c r="C284" s="87" t="s">
        <v>1496</v>
      </c>
      <c r="D284" s="104">
        <v>57</v>
      </c>
      <c r="E284" s="87" t="s">
        <v>1539</v>
      </c>
    </row>
    <row r="285" spans="1:5" ht="15" customHeight="1" x14ac:dyDescent="0.15">
      <c r="A285" s="150">
        <v>576</v>
      </c>
      <c r="B285" s="144" t="s">
        <v>1008</v>
      </c>
      <c r="C285" s="87" t="s">
        <v>1496</v>
      </c>
      <c r="D285" s="104">
        <v>57</v>
      </c>
      <c r="E285" s="87" t="s">
        <v>1540</v>
      </c>
    </row>
    <row r="286" spans="1:5" ht="15" customHeight="1" x14ac:dyDescent="0.15">
      <c r="A286" s="150">
        <v>577</v>
      </c>
      <c r="B286" s="144" t="s">
        <v>1008</v>
      </c>
      <c r="C286" s="87" t="s">
        <v>1496</v>
      </c>
      <c r="D286" s="104">
        <v>57</v>
      </c>
      <c r="E286" s="87" t="s">
        <v>1541</v>
      </c>
    </row>
    <row r="287" spans="1:5" ht="15" customHeight="1" x14ac:dyDescent="0.15">
      <c r="A287" s="150">
        <v>579</v>
      </c>
      <c r="B287" s="144" t="s">
        <v>1008</v>
      </c>
      <c r="C287" s="87" t="s">
        <v>1496</v>
      </c>
      <c r="D287" s="104">
        <v>57</v>
      </c>
      <c r="E287" s="87" t="s">
        <v>965</v>
      </c>
    </row>
    <row r="288" spans="1:5" ht="15" customHeight="1" x14ac:dyDescent="0.15">
      <c r="A288" s="152" t="s">
        <v>1542</v>
      </c>
      <c r="B288" s="144" t="s">
        <v>1008</v>
      </c>
      <c r="C288" s="87" t="s">
        <v>1496</v>
      </c>
      <c r="D288" s="104">
        <v>57</v>
      </c>
      <c r="E288" s="87" t="s">
        <v>1543</v>
      </c>
    </row>
    <row r="289" spans="1:5" ht="15" customHeight="1" x14ac:dyDescent="0.15">
      <c r="A289" s="152" t="s">
        <v>1544</v>
      </c>
      <c r="B289" s="144" t="s">
        <v>1008</v>
      </c>
      <c r="C289" s="87" t="s">
        <v>1496</v>
      </c>
      <c r="D289" s="104">
        <v>57</v>
      </c>
      <c r="E289" s="87" t="s">
        <v>1545</v>
      </c>
    </row>
    <row r="290" spans="1:5" ht="15" customHeight="1" x14ac:dyDescent="0.15">
      <c r="A290" s="150">
        <v>581</v>
      </c>
      <c r="B290" s="144" t="s">
        <v>1008</v>
      </c>
      <c r="C290" s="87" t="s">
        <v>1496</v>
      </c>
      <c r="D290" s="104">
        <v>58</v>
      </c>
      <c r="E290" s="87" t="s">
        <v>1546</v>
      </c>
    </row>
    <row r="291" spans="1:5" ht="15" customHeight="1" x14ac:dyDescent="0.15">
      <c r="A291" s="150">
        <v>582</v>
      </c>
      <c r="B291" s="144" t="s">
        <v>1008</v>
      </c>
      <c r="C291" s="87" t="s">
        <v>1496</v>
      </c>
      <c r="D291" s="104">
        <v>58</v>
      </c>
      <c r="E291" s="87" t="s">
        <v>1547</v>
      </c>
    </row>
    <row r="292" spans="1:5" ht="15" customHeight="1" x14ac:dyDescent="0.15">
      <c r="A292" s="150">
        <v>591</v>
      </c>
      <c r="B292" s="144" t="s">
        <v>1008</v>
      </c>
      <c r="C292" s="87" t="s">
        <v>1496</v>
      </c>
      <c r="D292" s="104">
        <v>59</v>
      </c>
      <c r="E292" s="87" t="s">
        <v>1548</v>
      </c>
    </row>
    <row r="293" spans="1:5" ht="15" customHeight="1" x14ac:dyDescent="0.15">
      <c r="A293" s="150">
        <v>592</v>
      </c>
      <c r="B293" s="144" t="s">
        <v>1008</v>
      </c>
      <c r="C293" s="87" t="s">
        <v>1496</v>
      </c>
      <c r="D293" s="104">
        <v>59</v>
      </c>
      <c r="E293" s="87" t="s">
        <v>1549</v>
      </c>
    </row>
    <row r="294" spans="1:5" ht="15" customHeight="1" x14ac:dyDescent="0.15">
      <c r="A294" s="150">
        <v>599</v>
      </c>
      <c r="B294" s="144" t="s">
        <v>1008</v>
      </c>
      <c r="C294" s="87" t="s">
        <v>1496</v>
      </c>
      <c r="D294" s="104">
        <v>59</v>
      </c>
      <c r="E294" s="87" t="s">
        <v>1550</v>
      </c>
    </row>
    <row r="295" spans="1:5" ht="15" customHeight="1" x14ac:dyDescent="0.15">
      <c r="A295" s="150">
        <v>601</v>
      </c>
      <c r="B295" s="144" t="s">
        <v>1008</v>
      </c>
      <c r="C295" s="87" t="s">
        <v>1496</v>
      </c>
      <c r="D295" s="104">
        <v>60</v>
      </c>
      <c r="E295" s="87" t="s">
        <v>1551</v>
      </c>
    </row>
    <row r="296" spans="1:5" ht="15" customHeight="1" x14ac:dyDescent="0.15">
      <c r="A296" s="150">
        <v>602</v>
      </c>
      <c r="B296" s="144" t="s">
        <v>1008</v>
      </c>
      <c r="C296" s="87" t="s">
        <v>1496</v>
      </c>
      <c r="D296" s="104">
        <v>60</v>
      </c>
      <c r="E296" s="87" t="s">
        <v>1552</v>
      </c>
    </row>
    <row r="297" spans="1:5" ht="15" customHeight="1" x14ac:dyDescent="0.15">
      <c r="A297" s="150">
        <v>603</v>
      </c>
      <c r="B297" s="144" t="s">
        <v>1008</v>
      </c>
      <c r="C297" s="87" t="s">
        <v>1496</v>
      </c>
      <c r="D297" s="104">
        <v>60</v>
      </c>
      <c r="E297" s="87" t="s">
        <v>1553</v>
      </c>
    </row>
    <row r="298" spans="1:5" ht="15" customHeight="1" x14ac:dyDescent="0.15">
      <c r="A298" s="150">
        <v>604</v>
      </c>
      <c r="B298" s="144" t="s">
        <v>1008</v>
      </c>
      <c r="C298" s="87" t="s">
        <v>1496</v>
      </c>
      <c r="D298" s="104">
        <v>60</v>
      </c>
      <c r="E298" s="87" t="s">
        <v>1554</v>
      </c>
    </row>
    <row r="299" spans="1:5" ht="15" customHeight="1" x14ac:dyDescent="0.15">
      <c r="A299" s="150">
        <v>605</v>
      </c>
      <c r="B299" s="144" t="s">
        <v>1008</v>
      </c>
      <c r="C299" s="87" t="s">
        <v>1496</v>
      </c>
      <c r="D299" s="104">
        <v>60</v>
      </c>
      <c r="E299" s="87" t="s">
        <v>1555</v>
      </c>
    </row>
    <row r="300" spans="1:5" ht="15" customHeight="1" x14ac:dyDescent="0.15">
      <c r="A300" s="150">
        <v>606</v>
      </c>
      <c r="B300" s="144" t="s">
        <v>1008</v>
      </c>
      <c r="C300" s="87" t="s">
        <v>1496</v>
      </c>
      <c r="D300" s="104">
        <v>60</v>
      </c>
      <c r="E300" s="87" t="s">
        <v>1556</v>
      </c>
    </row>
    <row r="301" spans="1:5" ht="15" customHeight="1" x14ac:dyDescent="0.15">
      <c r="A301" s="150">
        <v>607</v>
      </c>
      <c r="B301" s="144" t="s">
        <v>1008</v>
      </c>
      <c r="C301" s="87" t="s">
        <v>1496</v>
      </c>
      <c r="D301" s="104">
        <v>60</v>
      </c>
      <c r="E301" s="87" t="s">
        <v>1557</v>
      </c>
    </row>
    <row r="302" spans="1:5" ht="15" customHeight="1" x14ac:dyDescent="0.15">
      <c r="A302" s="150">
        <v>609</v>
      </c>
      <c r="B302" s="144" t="s">
        <v>1008</v>
      </c>
      <c r="C302" s="87" t="s">
        <v>1496</v>
      </c>
      <c r="D302" s="104">
        <v>60</v>
      </c>
      <c r="E302" s="87" t="s">
        <v>995</v>
      </c>
    </row>
    <row r="303" spans="1:5" ht="15" customHeight="1" x14ac:dyDescent="0.15">
      <c r="A303" s="152" t="s">
        <v>1558</v>
      </c>
      <c r="B303" s="144" t="s">
        <v>1008</v>
      </c>
      <c r="C303" s="87" t="s">
        <v>1496</v>
      </c>
      <c r="D303" s="104">
        <v>60</v>
      </c>
      <c r="E303" s="87" t="s">
        <v>1559</v>
      </c>
    </row>
    <row r="304" spans="1:5" ht="15" customHeight="1" x14ac:dyDescent="0.15">
      <c r="A304" s="152" t="s">
        <v>1560</v>
      </c>
      <c r="B304" s="144" t="s">
        <v>1008</v>
      </c>
      <c r="C304" s="87" t="s">
        <v>1496</v>
      </c>
      <c r="D304" s="104">
        <v>60</v>
      </c>
      <c r="E304" s="87" t="s">
        <v>1561</v>
      </c>
    </row>
    <row r="305" spans="1:5" ht="15" customHeight="1" x14ac:dyDescent="0.15">
      <c r="A305" s="152" t="s">
        <v>1562</v>
      </c>
      <c r="B305" s="144" t="s">
        <v>1008</v>
      </c>
      <c r="C305" s="87" t="s">
        <v>1496</v>
      </c>
      <c r="D305" s="104">
        <v>60</v>
      </c>
      <c r="E305" s="87" t="s">
        <v>1563</v>
      </c>
    </row>
    <row r="306" spans="1:5" ht="15" customHeight="1" x14ac:dyDescent="0.15">
      <c r="A306" s="152" t="s">
        <v>1564</v>
      </c>
      <c r="B306" s="144" t="s">
        <v>1008</v>
      </c>
      <c r="C306" s="87" t="s">
        <v>1496</v>
      </c>
      <c r="D306" s="104">
        <v>60</v>
      </c>
      <c r="E306" s="87" t="s">
        <v>1565</v>
      </c>
    </row>
    <row r="307" spans="1:5" ht="15" customHeight="1" x14ac:dyDescent="0.15">
      <c r="A307" s="152" t="s">
        <v>1566</v>
      </c>
      <c r="B307" s="144" t="s">
        <v>1008</v>
      </c>
      <c r="C307" s="87" t="s">
        <v>1496</v>
      </c>
      <c r="D307" s="104">
        <v>60</v>
      </c>
      <c r="E307" s="87" t="s">
        <v>1567</v>
      </c>
    </row>
    <row r="308" spans="1:5" ht="15" customHeight="1" x14ac:dyDescent="0.15">
      <c r="A308" s="153" t="s">
        <v>1568</v>
      </c>
      <c r="B308" s="145" t="s">
        <v>1008</v>
      </c>
      <c r="C308" s="94" t="s">
        <v>1496</v>
      </c>
      <c r="D308" s="106">
        <v>60</v>
      </c>
      <c r="E308" s="94" t="s">
        <v>1569</v>
      </c>
    </row>
    <row r="309" spans="1:5" ht="15" customHeight="1" x14ac:dyDescent="0.15">
      <c r="A309" s="149">
        <v>611</v>
      </c>
      <c r="B309" s="143" t="s">
        <v>1063</v>
      </c>
      <c r="C309" s="93" t="s">
        <v>1571</v>
      </c>
      <c r="D309" s="102">
        <v>61</v>
      </c>
      <c r="E309" s="93" t="s">
        <v>1570</v>
      </c>
    </row>
    <row r="310" spans="1:5" ht="15" customHeight="1" x14ac:dyDescent="0.15">
      <c r="A310" s="150">
        <v>612</v>
      </c>
      <c r="B310" s="144" t="s">
        <v>1063</v>
      </c>
      <c r="C310" s="87" t="s">
        <v>1571</v>
      </c>
      <c r="D310" s="104">
        <v>61</v>
      </c>
      <c r="E310" s="87" t="s">
        <v>1572</v>
      </c>
    </row>
    <row r="311" spans="1:5" ht="15" customHeight="1" x14ac:dyDescent="0.15">
      <c r="A311" s="150">
        <v>621</v>
      </c>
      <c r="B311" s="144" t="s">
        <v>1063</v>
      </c>
      <c r="C311" s="87" t="s">
        <v>1571</v>
      </c>
      <c r="D311" s="104">
        <v>62</v>
      </c>
      <c r="E311" s="87" t="s">
        <v>1573</v>
      </c>
    </row>
    <row r="312" spans="1:5" ht="15" customHeight="1" x14ac:dyDescent="0.15">
      <c r="A312" s="150">
        <v>622</v>
      </c>
      <c r="B312" s="144" t="s">
        <v>1063</v>
      </c>
      <c r="C312" s="87" t="s">
        <v>1571</v>
      </c>
      <c r="D312" s="104">
        <v>62</v>
      </c>
      <c r="E312" s="87" t="s">
        <v>1574</v>
      </c>
    </row>
    <row r="313" spans="1:5" ht="15" customHeight="1" x14ac:dyDescent="0.15">
      <c r="A313" s="150">
        <v>631</v>
      </c>
      <c r="B313" s="144" t="s">
        <v>1063</v>
      </c>
      <c r="C313" s="87" t="s">
        <v>1571</v>
      </c>
      <c r="D313" s="104">
        <v>63</v>
      </c>
      <c r="E313" s="87" t="s">
        <v>1575</v>
      </c>
    </row>
    <row r="314" spans="1:5" ht="15" customHeight="1" x14ac:dyDescent="0.15">
      <c r="A314" s="150">
        <v>632</v>
      </c>
      <c r="B314" s="144" t="s">
        <v>1063</v>
      </c>
      <c r="C314" s="87" t="s">
        <v>1571</v>
      </c>
      <c r="D314" s="104">
        <v>63</v>
      </c>
      <c r="E314" s="87" t="s">
        <v>1576</v>
      </c>
    </row>
    <row r="315" spans="1:5" ht="15" customHeight="1" x14ac:dyDescent="0.15">
      <c r="A315" s="150">
        <v>641</v>
      </c>
      <c r="B315" s="144" t="s">
        <v>1063</v>
      </c>
      <c r="C315" s="87" t="s">
        <v>1571</v>
      </c>
      <c r="D315" s="104">
        <v>64</v>
      </c>
      <c r="E315" s="87" t="s">
        <v>1577</v>
      </c>
    </row>
    <row r="316" spans="1:5" ht="15" customHeight="1" x14ac:dyDescent="0.15">
      <c r="A316" s="150">
        <v>642</v>
      </c>
      <c r="B316" s="144" t="s">
        <v>1063</v>
      </c>
      <c r="C316" s="87" t="s">
        <v>1571</v>
      </c>
      <c r="D316" s="104">
        <v>64</v>
      </c>
      <c r="E316" s="87" t="s">
        <v>1578</v>
      </c>
    </row>
    <row r="317" spans="1:5" ht="15" customHeight="1" x14ac:dyDescent="0.15">
      <c r="A317" s="150">
        <v>643</v>
      </c>
      <c r="B317" s="144" t="s">
        <v>1063</v>
      </c>
      <c r="C317" s="87" t="s">
        <v>1571</v>
      </c>
      <c r="D317" s="104">
        <v>64</v>
      </c>
      <c r="E317" s="87" t="s">
        <v>1579</v>
      </c>
    </row>
    <row r="318" spans="1:5" ht="15" customHeight="1" x14ac:dyDescent="0.15">
      <c r="A318" s="150">
        <v>649</v>
      </c>
      <c r="B318" s="144" t="s">
        <v>1063</v>
      </c>
      <c r="C318" s="87" t="s">
        <v>1571</v>
      </c>
      <c r="D318" s="104">
        <v>64</v>
      </c>
      <c r="E318" s="87" t="s">
        <v>1580</v>
      </c>
    </row>
    <row r="319" spans="1:5" ht="15" customHeight="1" x14ac:dyDescent="0.15">
      <c r="A319" s="150">
        <v>651</v>
      </c>
      <c r="B319" s="144" t="s">
        <v>1063</v>
      </c>
      <c r="C319" s="87" t="s">
        <v>1571</v>
      </c>
      <c r="D319" s="104">
        <v>65</v>
      </c>
      <c r="E319" s="87" t="s">
        <v>1581</v>
      </c>
    </row>
    <row r="320" spans="1:5" ht="15" customHeight="1" x14ac:dyDescent="0.15">
      <c r="A320" s="150">
        <v>652</v>
      </c>
      <c r="B320" s="144" t="s">
        <v>1063</v>
      </c>
      <c r="C320" s="87" t="s">
        <v>1571</v>
      </c>
      <c r="D320" s="104">
        <v>65</v>
      </c>
      <c r="E320" s="87" t="s">
        <v>1582</v>
      </c>
    </row>
    <row r="321" spans="1:5" ht="15" customHeight="1" x14ac:dyDescent="0.15">
      <c r="A321" s="150">
        <v>653</v>
      </c>
      <c r="B321" s="144" t="s">
        <v>1063</v>
      </c>
      <c r="C321" s="87" t="s">
        <v>1571</v>
      </c>
      <c r="D321" s="104">
        <v>65</v>
      </c>
      <c r="E321" s="87" t="s">
        <v>1583</v>
      </c>
    </row>
    <row r="322" spans="1:5" ht="15" customHeight="1" x14ac:dyDescent="0.15">
      <c r="A322" s="150">
        <v>661</v>
      </c>
      <c r="B322" s="144" t="s">
        <v>1063</v>
      </c>
      <c r="C322" s="87" t="s">
        <v>1571</v>
      </c>
      <c r="D322" s="104">
        <v>66</v>
      </c>
      <c r="E322" s="87" t="s">
        <v>1584</v>
      </c>
    </row>
    <row r="323" spans="1:5" ht="15" customHeight="1" x14ac:dyDescent="0.15">
      <c r="A323" s="150">
        <v>671</v>
      </c>
      <c r="B323" s="144" t="s">
        <v>1063</v>
      </c>
      <c r="C323" s="87" t="s">
        <v>1571</v>
      </c>
      <c r="D323" s="104">
        <v>67</v>
      </c>
      <c r="E323" s="87" t="s">
        <v>1585</v>
      </c>
    </row>
    <row r="324" spans="1:5" ht="15" customHeight="1" x14ac:dyDescent="0.15">
      <c r="A324" s="150">
        <v>672</v>
      </c>
      <c r="B324" s="144" t="s">
        <v>1063</v>
      </c>
      <c r="C324" s="87" t="s">
        <v>1571</v>
      </c>
      <c r="D324" s="104">
        <v>67</v>
      </c>
      <c r="E324" s="87" t="s">
        <v>1586</v>
      </c>
    </row>
    <row r="325" spans="1:5" ht="15" customHeight="1" x14ac:dyDescent="0.15">
      <c r="A325" s="150">
        <v>673</v>
      </c>
      <c r="B325" s="144" t="s">
        <v>1063</v>
      </c>
      <c r="C325" s="87" t="s">
        <v>1571</v>
      </c>
      <c r="D325" s="104">
        <v>67</v>
      </c>
      <c r="E325" s="87" t="s">
        <v>1587</v>
      </c>
    </row>
    <row r="326" spans="1:5" ht="15" customHeight="1" x14ac:dyDescent="0.15">
      <c r="A326" s="150">
        <v>674</v>
      </c>
      <c r="B326" s="144" t="s">
        <v>1063</v>
      </c>
      <c r="C326" s="87" t="s">
        <v>1571</v>
      </c>
      <c r="D326" s="104">
        <v>67</v>
      </c>
      <c r="E326" s="87" t="s">
        <v>1588</v>
      </c>
    </row>
    <row r="327" spans="1:5" ht="15" customHeight="1" x14ac:dyDescent="0.15">
      <c r="A327" s="151">
        <v>675</v>
      </c>
      <c r="B327" s="145" t="s">
        <v>1063</v>
      </c>
      <c r="C327" s="94" t="s">
        <v>1571</v>
      </c>
      <c r="D327" s="106">
        <v>67</v>
      </c>
      <c r="E327" s="94" t="s">
        <v>1589</v>
      </c>
    </row>
    <row r="328" spans="1:5" ht="15" customHeight="1" x14ac:dyDescent="0.15">
      <c r="A328" s="149">
        <v>681</v>
      </c>
      <c r="B328" s="143" t="s">
        <v>1097</v>
      </c>
      <c r="C328" s="93" t="s">
        <v>1591</v>
      </c>
      <c r="D328" s="102">
        <v>68</v>
      </c>
      <c r="E328" s="93" t="s">
        <v>1590</v>
      </c>
    </row>
    <row r="329" spans="1:5" ht="15" customHeight="1" x14ac:dyDescent="0.15">
      <c r="A329" s="150">
        <v>682</v>
      </c>
      <c r="B329" s="144" t="s">
        <v>1097</v>
      </c>
      <c r="C329" s="87" t="s">
        <v>1591</v>
      </c>
      <c r="D329" s="104">
        <v>68</v>
      </c>
      <c r="E329" s="87" t="s">
        <v>1592</v>
      </c>
    </row>
    <row r="330" spans="1:5" ht="15" customHeight="1" x14ac:dyDescent="0.15">
      <c r="A330" s="150">
        <v>691</v>
      </c>
      <c r="B330" s="144" t="s">
        <v>1097</v>
      </c>
      <c r="C330" s="87" t="s">
        <v>1591</v>
      </c>
      <c r="D330" s="104">
        <v>69</v>
      </c>
      <c r="E330" s="87" t="s">
        <v>1593</v>
      </c>
    </row>
    <row r="331" spans="1:5" ht="15" customHeight="1" x14ac:dyDescent="0.15">
      <c r="A331" s="150">
        <v>692</v>
      </c>
      <c r="B331" s="144" t="s">
        <v>1097</v>
      </c>
      <c r="C331" s="87" t="s">
        <v>1591</v>
      </c>
      <c r="D331" s="104">
        <v>69</v>
      </c>
      <c r="E331" s="87" t="s">
        <v>1594</v>
      </c>
    </row>
    <row r="332" spans="1:5" ht="15" customHeight="1" x14ac:dyDescent="0.15">
      <c r="A332" s="150">
        <v>693</v>
      </c>
      <c r="B332" s="144" t="s">
        <v>1097</v>
      </c>
      <c r="C332" s="87" t="s">
        <v>1591</v>
      </c>
      <c r="D332" s="104">
        <v>69</v>
      </c>
      <c r="E332" s="87" t="s">
        <v>1595</v>
      </c>
    </row>
    <row r="333" spans="1:5" ht="15" customHeight="1" x14ac:dyDescent="0.15">
      <c r="A333" s="151">
        <v>694</v>
      </c>
      <c r="B333" s="145" t="s">
        <v>1097</v>
      </c>
      <c r="C333" s="94" t="s">
        <v>1591</v>
      </c>
      <c r="D333" s="106">
        <v>69</v>
      </c>
      <c r="E333" s="94" t="s">
        <v>1596</v>
      </c>
    </row>
    <row r="334" spans="1:5" ht="15" customHeight="1" x14ac:dyDescent="0.15">
      <c r="A334" s="149">
        <v>701</v>
      </c>
      <c r="B334" s="143" t="s">
        <v>1148</v>
      </c>
      <c r="C334" s="93" t="s">
        <v>1598</v>
      </c>
      <c r="D334" s="102">
        <v>70</v>
      </c>
      <c r="E334" s="93" t="s">
        <v>1597</v>
      </c>
    </row>
    <row r="335" spans="1:5" ht="15" customHeight="1" x14ac:dyDescent="0.15">
      <c r="A335" s="150">
        <v>702</v>
      </c>
      <c r="B335" s="144" t="s">
        <v>1148</v>
      </c>
      <c r="C335" s="87" t="s">
        <v>1598</v>
      </c>
      <c r="D335" s="104">
        <v>70</v>
      </c>
      <c r="E335" s="87" t="s">
        <v>1599</v>
      </c>
    </row>
    <row r="336" spans="1:5" ht="15" customHeight="1" x14ac:dyDescent="0.15">
      <c r="A336" s="150">
        <v>703</v>
      </c>
      <c r="B336" s="144" t="s">
        <v>1148</v>
      </c>
      <c r="C336" s="87" t="s">
        <v>1598</v>
      </c>
      <c r="D336" s="104">
        <v>70</v>
      </c>
      <c r="E336" s="87" t="s">
        <v>1600</v>
      </c>
    </row>
    <row r="337" spans="1:5" ht="15" customHeight="1" x14ac:dyDescent="0.15">
      <c r="A337" s="150">
        <v>704</v>
      </c>
      <c r="B337" s="144" t="s">
        <v>1148</v>
      </c>
      <c r="C337" s="87" t="s">
        <v>1598</v>
      </c>
      <c r="D337" s="104">
        <v>70</v>
      </c>
      <c r="E337" s="87" t="s">
        <v>1601</v>
      </c>
    </row>
    <row r="338" spans="1:5" ht="15" customHeight="1" x14ac:dyDescent="0.15">
      <c r="A338" s="150">
        <v>709</v>
      </c>
      <c r="B338" s="144" t="s">
        <v>1148</v>
      </c>
      <c r="C338" s="87" t="s">
        <v>1598</v>
      </c>
      <c r="D338" s="104">
        <v>70</v>
      </c>
      <c r="E338" s="87" t="s">
        <v>1602</v>
      </c>
    </row>
    <row r="339" spans="1:5" ht="15" customHeight="1" x14ac:dyDescent="0.15">
      <c r="A339" s="152" t="s">
        <v>1603</v>
      </c>
      <c r="B339" s="144" t="s">
        <v>1148</v>
      </c>
      <c r="C339" s="87" t="s">
        <v>1598</v>
      </c>
      <c r="D339" s="104">
        <v>70</v>
      </c>
      <c r="E339" s="87" t="s">
        <v>1604</v>
      </c>
    </row>
    <row r="340" spans="1:5" ht="15" customHeight="1" x14ac:dyDescent="0.15">
      <c r="A340" s="152" t="s">
        <v>2173</v>
      </c>
      <c r="B340" s="144" t="s">
        <v>1148</v>
      </c>
      <c r="C340" s="87" t="s">
        <v>1598</v>
      </c>
      <c r="D340" s="104">
        <v>70</v>
      </c>
      <c r="E340" s="87" t="s">
        <v>1605</v>
      </c>
    </row>
    <row r="341" spans="1:5" ht="15" customHeight="1" x14ac:dyDescent="0.15">
      <c r="A341" s="152" t="s">
        <v>1606</v>
      </c>
      <c r="B341" s="144" t="s">
        <v>1148</v>
      </c>
      <c r="C341" s="87" t="s">
        <v>1598</v>
      </c>
      <c r="D341" s="104">
        <v>70</v>
      </c>
      <c r="E341" s="87" t="s">
        <v>1607</v>
      </c>
    </row>
    <row r="342" spans="1:5" ht="15" customHeight="1" x14ac:dyDescent="0.15">
      <c r="A342" s="152" t="s">
        <v>1608</v>
      </c>
      <c r="B342" s="144" t="s">
        <v>1148</v>
      </c>
      <c r="C342" s="87" t="s">
        <v>1598</v>
      </c>
      <c r="D342" s="104">
        <v>70</v>
      </c>
      <c r="E342" s="87" t="s">
        <v>1609</v>
      </c>
    </row>
    <row r="343" spans="1:5" ht="15" customHeight="1" x14ac:dyDescent="0.15">
      <c r="A343" s="152" t="s">
        <v>1610</v>
      </c>
      <c r="B343" s="144" t="s">
        <v>1148</v>
      </c>
      <c r="C343" s="87" t="s">
        <v>1598</v>
      </c>
      <c r="D343" s="104">
        <v>70</v>
      </c>
      <c r="E343" s="87" t="s">
        <v>1611</v>
      </c>
    </row>
    <row r="344" spans="1:5" ht="15" customHeight="1" x14ac:dyDescent="0.15">
      <c r="A344" s="152" t="s">
        <v>1612</v>
      </c>
      <c r="B344" s="144" t="s">
        <v>1148</v>
      </c>
      <c r="C344" s="87" t="s">
        <v>1598</v>
      </c>
      <c r="D344" s="104">
        <v>70</v>
      </c>
      <c r="E344" s="87" t="s">
        <v>1613</v>
      </c>
    </row>
    <row r="345" spans="1:5" ht="15" customHeight="1" x14ac:dyDescent="0.15">
      <c r="A345" s="152" t="s">
        <v>1614</v>
      </c>
      <c r="B345" s="144" t="s">
        <v>1148</v>
      </c>
      <c r="C345" s="87" t="s">
        <v>1598</v>
      </c>
      <c r="D345" s="104">
        <v>70</v>
      </c>
      <c r="E345" s="87" t="s">
        <v>1615</v>
      </c>
    </row>
    <row r="346" spans="1:5" ht="15" customHeight="1" x14ac:dyDescent="0.15">
      <c r="A346" s="152" t="s">
        <v>1616</v>
      </c>
      <c r="B346" s="144" t="s">
        <v>1148</v>
      </c>
      <c r="C346" s="87" t="s">
        <v>1598</v>
      </c>
      <c r="D346" s="104">
        <v>70</v>
      </c>
      <c r="E346" s="87" t="s">
        <v>1617</v>
      </c>
    </row>
    <row r="347" spans="1:5" ht="15" customHeight="1" x14ac:dyDescent="0.15">
      <c r="A347" s="152" t="s">
        <v>1618</v>
      </c>
      <c r="B347" s="144" t="s">
        <v>1148</v>
      </c>
      <c r="C347" s="87" t="s">
        <v>1598</v>
      </c>
      <c r="D347" s="104">
        <v>70</v>
      </c>
      <c r="E347" s="87" t="s">
        <v>1619</v>
      </c>
    </row>
    <row r="348" spans="1:5" ht="15" customHeight="1" x14ac:dyDescent="0.15">
      <c r="A348" s="150">
        <v>711</v>
      </c>
      <c r="B348" s="144" t="s">
        <v>1148</v>
      </c>
      <c r="C348" s="87" t="s">
        <v>1598</v>
      </c>
      <c r="D348" s="104">
        <v>71</v>
      </c>
      <c r="E348" s="87" t="s">
        <v>1620</v>
      </c>
    </row>
    <row r="349" spans="1:5" ht="15" customHeight="1" x14ac:dyDescent="0.15">
      <c r="A349" s="152">
        <v>712</v>
      </c>
      <c r="B349" s="144" t="s">
        <v>1148</v>
      </c>
      <c r="C349" s="87" t="s">
        <v>1598</v>
      </c>
      <c r="D349" s="104">
        <v>71</v>
      </c>
      <c r="E349" s="87" t="s">
        <v>1621</v>
      </c>
    </row>
    <row r="350" spans="1:5" ht="15" customHeight="1" x14ac:dyDescent="0.15">
      <c r="A350" s="150">
        <v>713</v>
      </c>
      <c r="B350" s="144" t="s">
        <v>1148</v>
      </c>
      <c r="C350" s="87" t="s">
        <v>1598</v>
      </c>
      <c r="D350" s="104">
        <v>71</v>
      </c>
      <c r="E350" s="87" t="s">
        <v>1622</v>
      </c>
    </row>
    <row r="351" spans="1:5" ht="15" customHeight="1" x14ac:dyDescent="0.15">
      <c r="A351" s="150">
        <v>721</v>
      </c>
      <c r="B351" s="144" t="s">
        <v>1148</v>
      </c>
      <c r="C351" s="87" t="s">
        <v>1598</v>
      </c>
      <c r="D351" s="104">
        <v>72</v>
      </c>
      <c r="E351" s="87" t="s">
        <v>1623</v>
      </c>
    </row>
    <row r="352" spans="1:5" ht="15" customHeight="1" x14ac:dyDescent="0.15">
      <c r="A352" s="150">
        <v>722</v>
      </c>
      <c r="B352" s="144" t="s">
        <v>1148</v>
      </c>
      <c r="C352" s="87" t="s">
        <v>1598</v>
      </c>
      <c r="D352" s="104">
        <v>72</v>
      </c>
      <c r="E352" s="87" t="s">
        <v>1624</v>
      </c>
    </row>
    <row r="353" spans="1:5" ht="15" customHeight="1" x14ac:dyDescent="0.15">
      <c r="A353" s="150">
        <v>723</v>
      </c>
      <c r="B353" s="144" t="s">
        <v>1148</v>
      </c>
      <c r="C353" s="87" t="s">
        <v>1598</v>
      </c>
      <c r="D353" s="104">
        <v>72</v>
      </c>
      <c r="E353" s="87" t="s">
        <v>1625</v>
      </c>
    </row>
    <row r="354" spans="1:5" ht="15" customHeight="1" x14ac:dyDescent="0.15">
      <c r="A354" s="150">
        <v>729</v>
      </c>
      <c r="B354" s="144" t="s">
        <v>1148</v>
      </c>
      <c r="C354" s="87" t="s">
        <v>1598</v>
      </c>
      <c r="D354" s="104">
        <v>72</v>
      </c>
      <c r="E354" s="87" t="s">
        <v>1156</v>
      </c>
    </row>
    <row r="355" spans="1:5" ht="15" customHeight="1" x14ac:dyDescent="0.15">
      <c r="A355" s="152" t="s">
        <v>1626</v>
      </c>
      <c r="B355" s="144" t="s">
        <v>1148</v>
      </c>
      <c r="C355" s="87" t="s">
        <v>1598</v>
      </c>
      <c r="D355" s="104">
        <v>72</v>
      </c>
      <c r="E355" s="87" t="s">
        <v>1627</v>
      </c>
    </row>
    <row r="356" spans="1:5" ht="15" customHeight="1" x14ac:dyDescent="0.15">
      <c r="A356" s="153" t="s">
        <v>1628</v>
      </c>
      <c r="B356" s="145" t="s">
        <v>1148</v>
      </c>
      <c r="C356" s="94" t="s">
        <v>1598</v>
      </c>
      <c r="D356" s="106">
        <v>72</v>
      </c>
      <c r="E356" s="94" t="s">
        <v>1629</v>
      </c>
    </row>
    <row r="357" spans="1:5" ht="15" customHeight="1" x14ac:dyDescent="0.15">
      <c r="A357" s="149">
        <v>731</v>
      </c>
      <c r="B357" s="143" t="s">
        <v>1186</v>
      </c>
      <c r="C357" s="93" t="s">
        <v>1631</v>
      </c>
      <c r="D357" s="102">
        <v>73</v>
      </c>
      <c r="E357" s="93" t="s">
        <v>1630</v>
      </c>
    </row>
    <row r="358" spans="1:5" ht="15" customHeight="1" x14ac:dyDescent="0.15">
      <c r="A358" s="150">
        <v>732</v>
      </c>
      <c r="B358" s="144" t="s">
        <v>1186</v>
      </c>
      <c r="C358" s="87" t="s">
        <v>1631</v>
      </c>
      <c r="D358" s="104">
        <v>73</v>
      </c>
      <c r="E358" s="87" t="s">
        <v>1632</v>
      </c>
    </row>
    <row r="359" spans="1:5" ht="15" customHeight="1" x14ac:dyDescent="0.15">
      <c r="A359" s="150">
        <v>733</v>
      </c>
      <c r="B359" s="144" t="s">
        <v>1186</v>
      </c>
      <c r="C359" s="87" t="s">
        <v>1631</v>
      </c>
      <c r="D359" s="104">
        <v>73</v>
      </c>
      <c r="E359" s="87" t="s">
        <v>1633</v>
      </c>
    </row>
    <row r="360" spans="1:5" ht="15" customHeight="1" x14ac:dyDescent="0.15">
      <c r="A360" s="150">
        <v>734</v>
      </c>
      <c r="B360" s="144" t="s">
        <v>1186</v>
      </c>
      <c r="C360" s="87" t="s">
        <v>1631</v>
      </c>
      <c r="D360" s="104">
        <v>73</v>
      </c>
      <c r="E360" s="87" t="s">
        <v>1277</v>
      </c>
    </row>
    <row r="361" spans="1:5" ht="15" customHeight="1" x14ac:dyDescent="0.15">
      <c r="A361" s="150">
        <v>735</v>
      </c>
      <c r="B361" s="144" t="s">
        <v>1186</v>
      </c>
      <c r="C361" s="87" t="s">
        <v>1631</v>
      </c>
      <c r="D361" s="104">
        <v>73</v>
      </c>
      <c r="E361" s="87" t="s">
        <v>1634</v>
      </c>
    </row>
    <row r="362" spans="1:5" ht="15" customHeight="1" x14ac:dyDescent="0.15">
      <c r="A362" s="150">
        <v>736</v>
      </c>
      <c r="B362" s="144" t="s">
        <v>1186</v>
      </c>
      <c r="C362" s="87" t="s">
        <v>1631</v>
      </c>
      <c r="D362" s="104">
        <v>73</v>
      </c>
      <c r="E362" s="87" t="s">
        <v>1281</v>
      </c>
    </row>
    <row r="363" spans="1:5" ht="15" customHeight="1" x14ac:dyDescent="0.15">
      <c r="A363" s="152" t="s">
        <v>1635</v>
      </c>
      <c r="B363" s="144" t="s">
        <v>1186</v>
      </c>
      <c r="C363" s="87" t="s">
        <v>1631</v>
      </c>
      <c r="D363" s="104">
        <v>73</v>
      </c>
      <c r="E363" s="87" t="s">
        <v>1636</v>
      </c>
    </row>
    <row r="364" spans="1:5" ht="15" customHeight="1" x14ac:dyDescent="0.15">
      <c r="A364" s="152" t="s">
        <v>1637</v>
      </c>
      <c r="B364" s="144" t="s">
        <v>1186</v>
      </c>
      <c r="C364" s="87" t="s">
        <v>1631</v>
      </c>
      <c r="D364" s="104">
        <v>73</v>
      </c>
      <c r="E364" s="87" t="s">
        <v>1638</v>
      </c>
    </row>
    <row r="365" spans="1:5" ht="15" customHeight="1" x14ac:dyDescent="0.15">
      <c r="A365" s="152" t="s">
        <v>1639</v>
      </c>
      <c r="B365" s="144" t="s">
        <v>1186</v>
      </c>
      <c r="C365" s="87" t="s">
        <v>1631</v>
      </c>
      <c r="D365" s="104">
        <v>73</v>
      </c>
      <c r="E365" s="87" t="s">
        <v>1640</v>
      </c>
    </row>
    <row r="366" spans="1:5" ht="15" customHeight="1" x14ac:dyDescent="0.15">
      <c r="A366" s="152" t="s">
        <v>1641</v>
      </c>
      <c r="B366" s="144" t="s">
        <v>1186</v>
      </c>
      <c r="C366" s="87" t="s">
        <v>1631</v>
      </c>
      <c r="D366" s="104">
        <v>73</v>
      </c>
      <c r="E366" s="87" t="s">
        <v>1642</v>
      </c>
    </row>
    <row r="367" spans="1:5" ht="15" customHeight="1" x14ac:dyDescent="0.15">
      <c r="A367" s="150">
        <v>741</v>
      </c>
      <c r="B367" s="144" t="s">
        <v>1186</v>
      </c>
      <c r="C367" s="87" t="s">
        <v>1631</v>
      </c>
      <c r="D367" s="104">
        <v>74</v>
      </c>
      <c r="E367" s="87" t="s">
        <v>1643</v>
      </c>
    </row>
    <row r="368" spans="1:5" ht="15" customHeight="1" x14ac:dyDescent="0.15">
      <c r="A368" s="150">
        <v>742</v>
      </c>
      <c r="B368" s="144" t="s">
        <v>1186</v>
      </c>
      <c r="C368" s="87" t="s">
        <v>1631</v>
      </c>
      <c r="D368" s="104">
        <v>74</v>
      </c>
      <c r="E368" s="87" t="s">
        <v>1644</v>
      </c>
    </row>
    <row r="369" spans="1:5" ht="15" customHeight="1" x14ac:dyDescent="0.15">
      <c r="A369" s="150">
        <v>749</v>
      </c>
      <c r="B369" s="144" t="s">
        <v>1186</v>
      </c>
      <c r="C369" s="87" t="s">
        <v>1631</v>
      </c>
      <c r="D369" s="104">
        <v>74</v>
      </c>
      <c r="E369" s="87" t="s">
        <v>1645</v>
      </c>
    </row>
    <row r="370" spans="1:5" ht="15" customHeight="1" x14ac:dyDescent="0.15">
      <c r="A370" s="150">
        <v>751</v>
      </c>
      <c r="B370" s="144" t="s">
        <v>1186</v>
      </c>
      <c r="C370" s="87" t="s">
        <v>1631</v>
      </c>
      <c r="D370" s="104">
        <v>75</v>
      </c>
      <c r="E370" s="87" t="s">
        <v>1646</v>
      </c>
    </row>
    <row r="371" spans="1:5" ht="15" customHeight="1" x14ac:dyDescent="0.15">
      <c r="A371" s="150">
        <v>752</v>
      </c>
      <c r="B371" s="144" t="s">
        <v>1186</v>
      </c>
      <c r="C371" s="87" t="s">
        <v>1631</v>
      </c>
      <c r="D371" s="104">
        <v>75</v>
      </c>
      <c r="E371" s="87" t="s">
        <v>1647</v>
      </c>
    </row>
    <row r="372" spans="1:5" ht="15" customHeight="1" x14ac:dyDescent="0.15">
      <c r="A372" s="150">
        <v>753</v>
      </c>
      <c r="B372" s="144" t="s">
        <v>1186</v>
      </c>
      <c r="C372" s="87" t="s">
        <v>1631</v>
      </c>
      <c r="D372" s="104">
        <v>75</v>
      </c>
      <c r="E372" s="87" t="s">
        <v>1299</v>
      </c>
    </row>
    <row r="373" spans="1:5" ht="15" customHeight="1" x14ac:dyDescent="0.15">
      <c r="A373" s="150">
        <v>754</v>
      </c>
      <c r="B373" s="144" t="s">
        <v>1186</v>
      </c>
      <c r="C373" s="87" t="s">
        <v>1631</v>
      </c>
      <c r="D373" s="104">
        <v>75</v>
      </c>
      <c r="E373" s="87" t="s">
        <v>1301</v>
      </c>
    </row>
    <row r="374" spans="1:5" ht="15" customHeight="1" x14ac:dyDescent="0.15">
      <c r="A374" s="150">
        <v>755</v>
      </c>
      <c r="B374" s="144" t="s">
        <v>1186</v>
      </c>
      <c r="C374" s="87" t="s">
        <v>1631</v>
      </c>
      <c r="D374" s="104">
        <v>75</v>
      </c>
      <c r="E374" s="87" t="s">
        <v>1648</v>
      </c>
    </row>
    <row r="375" spans="1:5" ht="15" customHeight="1" x14ac:dyDescent="0.15">
      <c r="A375" s="150">
        <v>759</v>
      </c>
      <c r="B375" s="144" t="s">
        <v>1186</v>
      </c>
      <c r="C375" s="87" t="s">
        <v>1631</v>
      </c>
      <c r="D375" s="104">
        <v>75</v>
      </c>
      <c r="E375" s="87" t="s">
        <v>1649</v>
      </c>
    </row>
    <row r="376" spans="1:5" ht="15" customHeight="1" x14ac:dyDescent="0.15">
      <c r="A376" s="152" t="s">
        <v>1650</v>
      </c>
      <c r="B376" s="144" t="s">
        <v>1186</v>
      </c>
      <c r="C376" s="87" t="s">
        <v>1631</v>
      </c>
      <c r="D376" s="104">
        <v>75</v>
      </c>
      <c r="E376" s="87" t="s">
        <v>1651</v>
      </c>
    </row>
    <row r="377" spans="1:5" ht="15" customHeight="1" x14ac:dyDescent="0.15">
      <c r="A377" s="152" t="s">
        <v>1652</v>
      </c>
      <c r="B377" s="144" t="s">
        <v>1186</v>
      </c>
      <c r="C377" s="87" t="s">
        <v>1631</v>
      </c>
      <c r="D377" s="104">
        <v>75</v>
      </c>
      <c r="E377" s="87" t="s">
        <v>1653</v>
      </c>
    </row>
    <row r="378" spans="1:5" ht="15" customHeight="1" x14ac:dyDescent="0.15">
      <c r="A378" s="152" t="s">
        <v>1654</v>
      </c>
      <c r="B378" s="144" t="s">
        <v>1186</v>
      </c>
      <c r="C378" s="87" t="s">
        <v>1631</v>
      </c>
      <c r="D378" s="104">
        <v>75</v>
      </c>
      <c r="E378" s="87" t="s">
        <v>1655</v>
      </c>
    </row>
    <row r="379" spans="1:5" ht="15" customHeight="1" x14ac:dyDescent="0.15">
      <c r="A379" s="152" t="s">
        <v>1656</v>
      </c>
      <c r="B379" s="144" t="s">
        <v>1186</v>
      </c>
      <c r="C379" s="87" t="s">
        <v>1631</v>
      </c>
      <c r="D379" s="104">
        <v>75</v>
      </c>
      <c r="E379" s="87" t="s">
        <v>1657</v>
      </c>
    </row>
    <row r="380" spans="1:5" ht="15" customHeight="1" x14ac:dyDescent="0.15">
      <c r="A380" s="152" t="s">
        <v>1658</v>
      </c>
      <c r="B380" s="144" t="s">
        <v>1186</v>
      </c>
      <c r="C380" s="87" t="s">
        <v>1631</v>
      </c>
      <c r="D380" s="104">
        <v>75</v>
      </c>
      <c r="E380" s="87" t="s">
        <v>1659</v>
      </c>
    </row>
    <row r="381" spans="1:5" ht="15" customHeight="1" x14ac:dyDescent="0.15">
      <c r="A381" s="152" t="s">
        <v>1660</v>
      </c>
      <c r="B381" s="144" t="s">
        <v>1186</v>
      </c>
      <c r="C381" s="87" t="s">
        <v>1631</v>
      </c>
      <c r="D381" s="104">
        <v>75</v>
      </c>
      <c r="E381" s="87" t="s">
        <v>1661</v>
      </c>
    </row>
    <row r="382" spans="1:5" ht="15" customHeight="1" x14ac:dyDescent="0.15">
      <c r="A382" s="152" t="s">
        <v>1662</v>
      </c>
      <c r="B382" s="144" t="s">
        <v>1186</v>
      </c>
      <c r="C382" s="87" t="s">
        <v>1631</v>
      </c>
      <c r="D382" s="104">
        <v>75</v>
      </c>
      <c r="E382" s="87" t="s">
        <v>1663</v>
      </c>
    </row>
    <row r="383" spans="1:5" ht="15" customHeight="1" x14ac:dyDescent="0.15">
      <c r="A383" s="152" t="s">
        <v>1664</v>
      </c>
      <c r="B383" s="144" t="s">
        <v>1186</v>
      </c>
      <c r="C383" s="87" t="s">
        <v>1631</v>
      </c>
      <c r="D383" s="104">
        <v>75</v>
      </c>
      <c r="E383" s="87" t="s">
        <v>1665</v>
      </c>
    </row>
    <row r="384" spans="1:5" ht="15" customHeight="1" x14ac:dyDescent="0.15">
      <c r="A384" s="153" t="s">
        <v>1666</v>
      </c>
      <c r="B384" s="145" t="s">
        <v>1186</v>
      </c>
      <c r="C384" s="94" t="s">
        <v>1631</v>
      </c>
      <c r="D384" s="106">
        <v>75</v>
      </c>
      <c r="E384" s="94" t="s">
        <v>1667</v>
      </c>
    </row>
    <row r="385" spans="1:5" ht="15" customHeight="1" x14ac:dyDescent="0.15">
      <c r="A385" s="154">
        <v>761</v>
      </c>
      <c r="B385" s="146" t="s">
        <v>1236</v>
      </c>
      <c r="C385" s="107" t="s">
        <v>1669</v>
      </c>
      <c r="D385" s="108">
        <v>76</v>
      </c>
      <c r="E385" s="107" t="s">
        <v>1668</v>
      </c>
    </row>
    <row r="386" spans="1:5" ht="15" customHeight="1" x14ac:dyDescent="0.15">
      <c r="A386" s="150">
        <v>762</v>
      </c>
      <c r="B386" s="144" t="s">
        <v>1236</v>
      </c>
      <c r="C386" s="87" t="s">
        <v>1669</v>
      </c>
      <c r="D386" s="104">
        <v>76</v>
      </c>
      <c r="E386" s="87" t="s">
        <v>1670</v>
      </c>
    </row>
    <row r="387" spans="1:5" ht="15" customHeight="1" x14ac:dyDescent="0.15">
      <c r="A387" s="150">
        <v>763</v>
      </c>
      <c r="B387" s="144" t="s">
        <v>1236</v>
      </c>
      <c r="C387" s="87" t="s">
        <v>1669</v>
      </c>
      <c r="D387" s="104">
        <v>76</v>
      </c>
      <c r="E387" s="87" t="s">
        <v>1671</v>
      </c>
    </row>
    <row r="388" spans="1:5" ht="15" customHeight="1" x14ac:dyDescent="0.15">
      <c r="A388" s="150">
        <v>764</v>
      </c>
      <c r="B388" s="144" t="s">
        <v>1236</v>
      </c>
      <c r="C388" s="87" t="s">
        <v>1669</v>
      </c>
      <c r="D388" s="104">
        <v>76</v>
      </c>
      <c r="E388" s="87" t="s">
        <v>1672</v>
      </c>
    </row>
    <row r="389" spans="1:5" ht="15" customHeight="1" x14ac:dyDescent="0.15">
      <c r="A389" s="150">
        <v>765</v>
      </c>
      <c r="B389" s="144" t="s">
        <v>1236</v>
      </c>
      <c r="C389" s="87" t="s">
        <v>1669</v>
      </c>
      <c r="D389" s="104">
        <v>76</v>
      </c>
      <c r="E389" s="87" t="s">
        <v>1673</v>
      </c>
    </row>
    <row r="390" spans="1:5" ht="15" customHeight="1" x14ac:dyDescent="0.15">
      <c r="A390" s="150">
        <v>766</v>
      </c>
      <c r="B390" s="144" t="s">
        <v>1236</v>
      </c>
      <c r="C390" s="87" t="s">
        <v>1669</v>
      </c>
      <c r="D390" s="104">
        <v>76</v>
      </c>
      <c r="E390" s="87" t="s">
        <v>1674</v>
      </c>
    </row>
    <row r="391" spans="1:5" ht="15" customHeight="1" x14ac:dyDescent="0.15">
      <c r="A391" s="150">
        <v>767</v>
      </c>
      <c r="B391" s="144" t="s">
        <v>1236</v>
      </c>
      <c r="C391" s="87" t="s">
        <v>1669</v>
      </c>
      <c r="D391" s="104">
        <v>76</v>
      </c>
      <c r="E391" s="87" t="s">
        <v>1675</v>
      </c>
    </row>
    <row r="392" spans="1:5" ht="15" customHeight="1" x14ac:dyDescent="0.15">
      <c r="A392" s="150">
        <v>771</v>
      </c>
      <c r="B392" s="144" t="s">
        <v>1236</v>
      </c>
      <c r="C392" s="87" t="s">
        <v>1669</v>
      </c>
      <c r="D392" s="104">
        <v>77</v>
      </c>
      <c r="E392" s="87" t="s">
        <v>1257</v>
      </c>
    </row>
    <row r="393" spans="1:5" ht="15" customHeight="1" x14ac:dyDescent="0.15">
      <c r="A393" s="150">
        <v>772</v>
      </c>
      <c r="B393" s="144" t="s">
        <v>1236</v>
      </c>
      <c r="C393" s="87" t="s">
        <v>1669</v>
      </c>
      <c r="D393" s="104">
        <v>77</v>
      </c>
      <c r="E393" s="87" t="s">
        <v>1676</v>
      </c>
    </row>
    <row r="394" spans="1:5" ht="15" customHeight="1" x14ac:dyDescent="0.15">
      <c r="A394" s="150">
        <v>773</v>
      </c>
      <c r="B394" s="144" t="s">
        <v>1236</v>
      </c>
      <c r="C394" s="87" t="s">
        <v>1669</v>
      </c>
      <c r="D394" s="104">
        <v>77</v>
      </c>
      <c r="E394" s="87" t="s">
        <v>1677</v>
      </c>
    </row>
    <row r="395" spans="1:5" ht="15" customHeight="1" x14ac:dyDescent="0.15">
      <c r="A395" s="150">
        <v>774</v>
      </c>
      <c r="B395" s="144" t="s">
        <v>1236</v>
      </c>
      <c r="C395" s="87" t="s">
        <v>1669</v>
      </c>
      <c r="D395" s="104">
        <v>77</v>
      </c>
      <c r="E395" s="87" t="s">
        <v>1263</v>
      </c>
    </row>
    <row r="396" spans="1:5" ht="15" customHeight="1" x14ac:dyDescent="0.15">
      <c r="A396" s="150">
        <v>779</v>
      </c>
      <c r="B396" s="144" t="s">
        <v>1236</v>
      </c>
      <c r="C396" s="87" t="s">
        <v>1669</v>
      </c>
      <c r="D396" s="104">
        <v>77</v>
      </c>
      <c r="E396" s="87" t="s">
        <v>1678</v>
      </c>
    </row>
    <row r="397" spans="1:5" ht="15" customHeight="1" x14ac:dyDescent="0.15">
      <c r="A397" s="152" t="s">
        <v>1679</v>
      </c>
      <c r="B397" s="144" t="s">
        <v>1236</v>
      </c>
      <c r="C397" s="87" t="s">
        <v>1669</v>
      </c>
      <c r="D397" s="104">
        <v>77</v>
      </c>
      <c r="E397" s="87" t="s">
        <v>1680</v>
      </c>
    </row>
    <row r="398" spans="1:5" ht="15" customHeight="1" x14ac:dyDescent="0.15">
      <c r="A398" s="152" t="s">
        <v>1681</v>
      </c>
      <c r="B398" s="144" t="s">
        <v>1236</v>
      </c>
      <c r="C398" s="87" t="s">
        <v>1669</v>
      </c>
      <c r="D398" s="104">
        <v>77</v>
      </c>
      <c r="E398" s="87" t="s">
        <v>1682</v>
      </c>
    </row>
    <row r="399" spans="1:5" ht="15" customHeight="1" x14ac:dyDescent="0.15">
      <c r="A399" s="152" t="s">
        <v>1683</v>
      </c>
      <c r="B399" s="144" t="s">
        <v>1236</v>
      </c>
      <c r="C399" s="87" t="s">
        <v>1669</v>
      </c>
      <c r="D399" s="104">
        <v>77</v>
      </c>
      <c r="E399" s="87" t="s">
        <v>1684</v>
      </c>
    </row>
    <row r="400" spans="1:5" ht="15" customHeight="1" x14ac:dyDescent="0.15">
      <c r="A400" s="152" t="s">
        <v>1685</v>
      </c>
      <c r="B400" s="144" t="s">
        <v>1236</v>
      </c>
      <c r="C400" s="87" t="s">
        <v>1669</v>
      </c>
      <c r="D400" s="104">
        <v>77</v>
      </c>
      <c r="E400" s="87" t="s">
        <v>1686</v>
      </c>
    </row>
    <row r="401" spans="1:5" ht="15" customHeight="1" x14ac:dyDescent="0.15">
      <c r="A401" s="152" t="s">
        <v>1687</v>
      </c>
      <c r="B401" s="144" t="s">
        <v>1236</v>
      </c>
      <c r="C401" s="87" t="s">
        <v>1669</v>
      </c>
      <c r="D401" s="104">
        <v>77</v>
      </c>
      <c r="E401" s="87" t="s">
        <v>1688</v>
      </c>
    </row>
    <row r="402" spans="1:5" ht="15" customHeight="1" x14ac:dyDescent="0.15">
      <c r="A402" s="152" t="s">
        <v>1689</v>
      </c>
      <c r="B402" s="144" t="s">
        <v>1236</v>
      </c>
      <c r="C402" s="87" t="s">
        <v>1669</v>
      </c>
      <c r="D402" s="104">
        <v>77</v>
      </c>
      <c r="E402" s="87" t="s">
        <v>1690</v>
      </c>
    </row>
    <row r="403" spans="1:5" ht="15" customHeight="1" x14ac:dyDescent="0.15">
      <c r="A403" s="152" t="s">
        <v>1691</v>
      </c>
      <c r="B403" s="144" t="s">
        <v>1236</v>
      </c>
      <c r="C403" s="87" t="s">
        <v>1669</v>
      </c>
      <c r="D403" s="104">
        <v>77</v>
      </c>
      <c r="E403" s="87" t="s">
        <v>1692</v>
      </c>
    </row>
    <row r="404" spans="1:5" ht="15" customHeight="1" x14ac:dyDescent="0.15">
      <c r="A404" s="152" t="s">
        <v>1693</v>
      </c>
      <c r="B404" s="144" t="s">
        <v>1236</v>
      </c>
      <c r="C404" s="87" t="s">
        <v>1669</v>
      </c>
      <c r="D404" s="104">
        <v>77</v>
      </c>
      <c r="E404" s="87" t="s">
        <v>1694</v>
      </c>
    </row>
    <row r="405" spans="1:5" ht="15" customHeight="1" x14ac:dyDescent="0.15">
      <c r="A405" s="152" t="s">
        <v>1695</v>
      </c>
      <c r="B405" s="144" t="s">
        <v>1236</v>
      </c>
      <c r="C405" s="87" t="s">
        <v>1669</v>
      </c>
      <c r="D405" s="104">
        <v>77</v>
      </c>
      <c r="E405" s="87" t="s">
        <v>1696</v>
      </c>
    </row>
    <row r="406" spans="1:5" ht="15" customHeight="1" x14ac:dyDescent="0.15">
      <c r="A406" s="152" t="s">
        <v>1697</v>
      </c>
      <c r="B406" s="144" t="s">
        <v>1236</v>
      </c>
      <c r="C406" s="87" t="s">
        <v>1669</v>
      </c>
      <c r="D406" s="104">
        <v>77</v>
      </c>
      <c r="E406" s="87" t="s">
        <v>1698</v>
      </c>
    </row>
    <row r="407" spans="1:5" ht="15" customHeight="1" x14ac:dyDescent="0.15">
      <c r="A407" s="152" t="s">
        <v>1699</v>
      </c>
      <c r="B407" s="144" t="s">
        <v>1236</v>
      </c>
      <c r="C407" s="87" t="s">
        <v>1669</v>
      </c>
      <c r="D407" s="104">
        <v>77</v>
      </c>
      <c r="E407" s="87" t="s">
        <v>1700</v>
      </c>
    </row>
    <row r="408" spans="1:5" ht="15" customHeight="1" x14ac:dyDescent="0.15">
      <c r="A408" s="152" t="s">
        <v>1701</v>
      </c>
      <c r="B408" s="144" t="s">
        <v>1236</v>
      </c>
      <c r="C408" s="87" t="s">
        <v>1669</v>
      </c>
      <c r="D408" s="104">
        <v>77</v>
      </c>
      <c r="E408" s="87" t="s">
        <v>1702</v>
      </c>
    </row>
    <row r="409" spans="1:5" ht="15" customHeight="1" x14ac:dyDescent="0.15">
      <c r="A409" s="155" t="s">
        <v>1703</v>
      </c>
      <c r="B409" s="147" t="s">
        <v>1236</v>
      </c>
      <c r="C409" s="92" t="s">
        <v>1669</v>
      </c>
      <c r="D409" s="109">
        <v>77</v>
      </c>
      <c r="E409" s="92" t="s">
        <v>1704</v>
      </c>
    </row>
    <row r="410" spans="1:5" ht="15" customHeight="1" x14ac:dyDescent="0.15">
      <c r="A410" s="149">
        <v>781</v>
      </c>
      <c r="B410" s="143" t="s">
        <v>1269</v>
      </c>
      <c r="C410" s="93" t="s">
        <v>1706</v>
      </c>
      <c r="D410" s="102">
        <v>78</v>
      </c>
      <c r="E410" s="93" t="s">
        <v>1705</v>
      </c>
    </row>
    <row r="411" spans="1:5" ht="15" customHeight="1" x14ac:dyDescent="0.15">
      <c r="A411" s="150">
        <v>782</v>
      </c>
      <c r="B411" s="144" t="s">
        <v>1269</v>
      </c>
      <c r="C411" s="87" t="s">
        <v>1706</v>
      </c>
      <c r="D411" s="104">
        <v>78</v>
      </c>
      <c r="E411" s="87" t="s">
        <v>1707</v>
      </c>
    </row>
    <row r="412" spans="1:5" ht="15" customHeight="1" x14ac:dyDescent="0.15">
      <c r="A412" s="150">
        <v>791</v>
      </c>
      <c r="B412" s="144" t="s">
        <v>1269</v>
      </c>
      <c r="C412" s="87" t="s">
        <v>1706</v>
      </c>
      <c r="D412" s="104">
        <v>79</v>
      </c>
      <c r="E412" s="87" t="s">
        <v>1708</v>
      </c>
    </row>
    <row r="413" spans="1:5" ht="15" customHeight="1" x14ac:dyDescent="0.15">
      <c r="A413" s="151">
        <v>792</v>
      </c>
      <c r="B413" s="145" t="s">
        <v>1269</v>
      </c>
      <c r="C413" s="94" t="s">
        <v>1706</v>
      </c>
      <c r="D413" s="106">
        <v>79</v>
      </c>
      <c r="E413" s="94" t="s">
        <v>1709</v>
      </c>
    </row>
    <row r="414" spans="1:5" ht="15" customHeight="1" x14ac:dyDescent="0.15">
      <c r="A414" s="154">
        <v>801</v>
      </c>
      <c r="B414" s="146" t="s">
        <v>1309</v>
      </c>
      <c r="C414" s="107" t="s">
        <v>1710</v>
      </c>
      <c r="D414" s="108">
        <v>80</v>
      </c>
      <c r="E414" s="107" t="s">
        <v>1106</v>
      </c>
    </row>
    <row r="415" spans="1:5" ht="15" customHeight="1" x14ac:dyDescent="0.15">
      <c r="A415" s="150">
        <v>802</v>
      </c>
      <c r="B415" s="144" t="s">
        <v>1309</v>
      </c>
      <c r="C415" s="87" t="s">
        <v>1710</v>
      </c>
      <c r="D415" s="104">
        <v>80</v>
      </c>
      <c r="E415" s="87" t="s">
        <v>1711</v>
      </c>
    </row>
    <row r="416" spans="1:5" ht="15" customHeight="1" x14ac:dyDescent="0.15">
      <c r="A416" s="150">
        <v>803</v>
      </c>
      <c r="B416" s="144" t="s">
        <v>1309</v>
      </c>
      <c r="C416" s="87" t="s">
        <v>1710</v>
      </c>
      <c r="D416" s="104">
        <v>80</v>
      </c>
      <c r="E416" s="87" t="s">
        <v>1112</v>
      </c>
    </row>
    <row r="417" spans="1:5" ht="15" customHeight="1" x14ac:dyDescent="0.15">
      <c r="A417" s="150">
        <v>804</v>
      </c>
      <c r="B417" s="144" t="s">
        <v>1309</v>
      </c>
      <c r="C417" s="87" t="s">
        <v>1710</v>
      </c>
      <c r="D417" s="104">
        <v>80</v>
      </c>
      <c r="E417" s="87" t="s">
        <v>1712</v>
      </c>
    </row>
    <row r="418" spans="1:5" ht="15" customHeight="1" x14ac:dyDescent="0.15">
      <c r="A418" s="150">
        <v>805</v>
      </c>
      <c r="B418" s="144" t="s">
        <v>1309</v>
      </c>
      <c r="C418" s="87" t="s">
        <v>1710</v>
      </c>
      <c r="D418" s="104">
        <v>80</v>
      </c>
      <c r="E418" s="87" t="s">
        <v>1134</v>
      </c>
    </row>
    <row r="419" spans="1:5" ht="15" customHeight="1" x14ac:dyDescent="0.15">
      <c r="A419" s="150">
        <v>806</v>
      </c>
      <c r="B419" s="144" t="s">
        <v>1309</v>
      </c>
      <c r="C419" s="87" t="s">
        <v>1710</v>
      </c>
      <c r="D419" s="104">
        <v>80</v>
      </c>
      <c r="E419" s="87" t="s">
        <v>1713</v>
      </c>
    </row>
    <row r="420" spans="1:5" ht="15" customHeight="1" x14ac:dyDescent="0.15">
      <c r="A420" s="150">
        <v>807</v>
      </c>
      <c r="B420" s="144" t="s">
        <v>1309</v>
      </c>
      <c r="C420" s="87" t="s">
        <v>1710</v>
      </c>
      <c r="D420" s="104">
        <v>80</v>
      </c>
      <c r="E420" s="87" t="s">
        <v>1714</v>
      </c>
    </row>
    <row r="421" spans="1:5" ht="15" customHeight="1" x14ac:dyDescent="0.15">
      <c r="A421" s="150">
        <v>808</v>
      </c>
      <c r="B421" s="144" t="s">
        <v>1309</v>
      </c>
      <c r="C421" s="87" t="s">
        <v>1710</v>
      </c>
      <c r="D421" s="104">
        <v>80</v>
      </c>
      <c r="E421" s="87" t="s">
        <v>1715</v>
      </c>
    </row>
    <row r="422" spans="1:5" ht="15" customHeight="1" x14ac:dyDescent="0.15">
      <c r="A422" s="150">
        <v>809</v>
      </c>
      <c r="B422" s="144" t="s">
        <v>1309</v>
      </c>
      <c r="C422" s="87" t="s">
        <v>1710</v>
      </c>
      <c r="D422" s="104">
        <v>80</v>
      </c>
      <c r="E422" s="87" t="s">
        <v>1122</v>
      </c>
    </row>
    <row r="423" spans="1:5" ht="15" customHeight="1" x14ac:dyDescent="0.15">
      <c r="A423" s="152" t="s">
        <v>1716</v>
      </c>
      <c r="B423" s="144" t="s">
        <v>1309</v>
      </c>
      <c r="C423" s="87" t="s">
        <v>1710</v>
      </c>
      <c r="D423" s="104">
        <v>80</v>
      </c>
      <c r="E423" s="87" t="s">
        <v>1717</v>
      </c>
    </row>
    <row r="424" spans="1:5" ht="15" customHeight="1" x14ac:dyDescent="0.15">
      <c r="A424" s="152" t="s">
        <v>1718</v>
      </c>
      <c r="B424" s="144" t="s">
        <v>1309</v>
      </c>
      <c r="C424" s="87" t="s">
        <v>1710</v>
      </c>
      <c r="D424" s="104">
        <v>80</v>
      </c>
      <c r="E424" s="87" t="s">
        <v>1719</v>
      </c>
    </row>
    <row r="425" spans="1:5" ht="15" customHeight="1" x14ac:dyDescent="0.15">
      <c r="A425" s="152" t="s">
        <v>1720</v>
      </c>
      <c r="B425" s="144" t="s">
        <v>1309</v>
      </c>
      <c r="C425" s="87" t="s">
        <v>1710</v>
      </c>
      <c r="D425" s="104">
        <v>80</v>
      </c>
      <c r="E425" s="87" t="s">
        <v>1721</v>
      </c>
    </row>
    <row r="426" spans="1:5" ht="15" customHeight="1" x14ac:dyDescent="0.15">
      <c r="A426" s="152" t="s">
        <v>1722</v>
      </c>
      <c r="B426" s="144" t="s">
        <v>1309</v>
      </c>
      <c r="C426" s="87" t="s">
        <v>1710</v>
      </c>
      <c r="D426" s="104">
        <v>80</v>
      </c>
      <c r="E426" s="87" t="s">
        <v>1723</v>
      </c>
    </row>
    <row r="427" spans="1:5" ht="15" customHeight="1" x14ac:dyDescent="0.15">
      <c r="A427" s="152" t="s">
        <v>1724</v>
      </c>
      <c r="B427" s="144" t="s">
        <v>1309</v>
      </c>
      <c r="C427" s="87" t="s">
        <v>1710</v>
      </c>
      <c r="D427" s="104">
        <v>80</v>
      </c>
      <c r="E427" s="87" t="s">
        <v>1725</v>
      </c>
    </row>
    <row r="428" spans="1:5" ht="15" customHeight="1" x14ac:dyDescent="0.15">
      <c r="A428" s="152" t="s">
        <v>1726</v>
      </c>
      <c r="B428" s="144" t="s">
        <v>1309</v>
      </c>
      <c r="C428" s="87" t="s">
        <v>1710</v>
      </c>
      <c r="D428" s="104">
        <v>80</v>
      </c>
      <c r="E428" s="87" t="s">
        <v>1727</v>
      </c>
    </row>
    <row r="429" spans="1:5" ht="15" customHeight="1" x14ac:dyDescent="0.15">
      <c r="A429" s="152" t="s">
        <v>1728</v>
      </c>
      <c r="B429" s="144" t="s">
        <v>1309</v>
      </c>
      <c r="C429" s="87" t="s">
        <v>1710</v>
      </c>
      <c r="D429" s="104">
        <v>80</v>
      </c>
      <c r="E429" s="87" t="s">
        <v>1729</v>
      </c>
    </row>
    <row r="430" spans="1:5" ht="15" customHeight="1" x14ac:dyDescent="0.15">
      <c r="A430" s="152" t="s">
        <v>1730</v>
      </c>
      <c r="B430" s="144" t="s">
        <v>1309</v>
      </c>
      <c r="C430" s="87" t="s">
        <v>1710</v>
      </c>
      <c r="D430" s="104">
        <v>80</v>
      </c>
      <c r="E430" s="87" t="s">
        <v>1731</v>
      </c>
    </row>
    <row r="431" spans="1:5" ht="15" customHeight="1" x14ac:dyDescent="0.15">
      <c r="A431" s="152" t="s">
        <v>1732</v>
      </c>
      <c r="B431" s="144" t="s">
        <v>1309</v>
      </c>
      <c r="C431" s="87" t="s">
        <v>1710</v>
      </c>
      <c r="D431" s="104">
        <v>80</v>
      </c>
      <c r="E431" s="87" t="s">
        <v>1733</v>
      </c>
    </row>
    <row r="432" spans="1:5" ht="15" customHeight="1" x14ac:dyDescent="0.15">
      <c r="A432" s="152" t="s">
        <v>1734</v>
      </c>
      <c r="B432" s="144" t="s">
        <v>1309</v>
      </c>
      <c r="C432" s="87" t="s">
        <v>1710</v>
      </c>
      <c r="D432" s="104">
        <v>80</v>
      </c>
      <c r="E432" s="87" t="s">
        <v>1735</v>
      </c>
    </row>
    <row r="433" spans="1:5" ht="15" customHeight="1" x14ac:dyDescent="0.15">
      <c r="A433" s="152" t="s">
        <v>1736</v>
      </c>
      <c r="B433" s="144" t="s">
        <v>1309</v>
      </c>
      <c r="C433" s="87" t="s">
        <v>1710</v>
      </c>
      <c r="D433" s="104">
        <v>80</v>
      </c>
      <c r="E433" s="87" t="s">
        <v>1737</v>
      </c>
    </row>
    <row r="434" spans="1:5" ht="15" customHeight="1" x14ac:dyDescent="0.15">
      <c r="A434" s="150">
        <v>811</v>
      </c>
      <c r="B434" s="144" t="s">
        <v>1309</v>
      </c>
      <c r="C434" s="87" t="s">
        <v>1710</v>
      </c>
      <c r="D434" s="104">
        <v>81</v>
      </c>
      <c r="E434" s="87" t="s">
        <v>1738</v>
      </c>
    </row>
    <row r="435" spans="1:5" ht="15" customHeight="1" x14ac:dyDescent="0.15">
      <c r="A435" s="150">
        <v>812</v>
      </c>
      <c r="B435" s="144" t="s">
        <v>1309</v>
      </c>
      <c r="C435" s="87" t="s">
        <v>1710</v>
      </c>
      <c r="D435" s="104">
        <v>81</v>
      </c>
      <c r="E435" s="87" t="s">
        <v>1739</v>
      </c>
    </row>
    <row r="436" spans="1:5" ht="15" customHeight="1" x14ac:dyDescent="0.15">
      <c r="A436" s="150">
        <v>821</v>
      </c>
      <c r="B436" s="144" t="s">
        <v>1309</v>
      </c>
      <c r="C436" s="87" t="s">
        <v>1710</v>
      </c>
      <c r="D436" s="104">
        <v>82</v>
      </c>
      <c r="E436" s="87" t="s">
        <v>1188</v>
      </c>
    </row>
    <row r="437" spans="1:5" ht="15" customHeight="1" x14ac:dyDescent="0.15">
      <c r="A437" s="150">
        <v>822</v>
      </c>
      <c r="B437" s="144" t="s">
        <v>1309</v>
      </c>
      <c r="C437" s="87" t="s">
        <v>1710</v>
      </c>
      <c r="D437" s="104">
        <v>82</v>
      </c>
      <c r="E437" s="87" t="s">
        <v>1740</v>
      </c>
    </row>
    <row r="438" spans="1:5" ht="15" customHeight="1" x14ac:dyDescent="0.15">
      <c r="A438" s="150">
        <v>823</v>
      </c>
      <c r="B438" s="144" t="s">
        <v>1309</v>
      </c>
      <c r="C438" s="87" t="s">
        <v>1710</v>
      </c>
      <c r="D438" s="104">
        <v>82</v>
      </c>
      <c r="E438" s="87" t="s">
        <v>1741</v>
      </c>
    </row>
    <row r="439" spans="1:5" ht="15" customHeight="1" x14ac:dyDescent="0.15">
      <c r="A439" s="150">
        <v>824</v>
      </c>
      <c r="B439" s="144" t="s">
        <v>1309</v>
      </c>
      <c r="C439" s="87" t="s">
        <v>1710</v>
      </c>
      <c r="D439" s="104">
        <v>82</v>
      </c>
      <c r="E439" s="87" t="s">
        <v>1742</v>
      </c>
    </row>
    <row r="440" spans="1:5" ht="15" customHeight="1" x14ac:dyDescent="0.15">
      <c r="A440" s="150">
        <v>825</v>
      </c>
      <c r="B440" s="144" t="s">
        <v>1309</v>
      </c>
      <c r="C440" s="87" t="s">
        <v>1710</v>
      </c>
      <c r="D440" s="104">
        <v>82</v>
      </c>
      <c r="E440" s="87" t="s">
        <v>1743</v>
      </c>
    </row>
    <row r="441" spans="1:5" ht="15" customHeight="1" x14ac:dyDescent="0.15">
      <c r="A441" s="150">
        <v>829</v>
      </c>
      <c r="B441" s="144" t="s">
        <v>1309</v>
      </c>
      <c r="C441" s="87" t="s">
        <v>1710</v>
      </c>
      <c r="D441" s="104">
        <v>82</v>
      </c>
      <c r="E441" s="87" t="s">
        <v>1744</v>
      </c>
    </row>
    <row r="442" spans="1:5" ht="15" customHeight="1" x14ac:dyDescent="0.15">
      <c r="A442" s="152" t="s">
        <v>1745</v>
      </c>
      <c r="B442" s="144" t="s">
        <v>1309</v>
      </c>
      <c r="C442" s="87" t="s">
        <v>1710</v>
      </c>
      <c r="D442" s="104">
        <v>82</v>
      </c>
      <c r="E442" s="87" t="s">
        <v>1746</v>
      </c>
    </row>
    <row r="443" spans="1:5" ht="15" customHeight="1" x14ac:dyDescent="0.15">
      <c r="A443" s="152" t="s">
        <v>1747</v>
      </c>
      <c r="B443" s="144" t="s">
        <v>1309</v>
      </c>
      <c r="C443" s="87" t="s">
        <v>1710</v>
      </c>
      <c r="D443" s="104">
        <v>82</v>
      </c>
      <c r="E443" s="87" t="s">
        <v>1748</v>
      </c>
    </row>
    <row r="444" spans="1:5" ht="15" customHeight="1" x14ac:dyDescent="0.15">
      <c r="A444" s="150">
        <v>831</v>
      </c>
      <c r="B444" s="144" t="s">
        <v>1309</v>
      </c>
      <c r="C444" s="87" t="s">
        <v>1710</v>
      </c>
      <c r="D444" s="104">
        <v>83</v>
      </c>
      <c r="E444" s="87" t="s">
        <v>1749</v>
      </c>
    </row>
    <row r="445" spans="1:5" ht="15" customHeight="1" x14ac:dyDescent="0.15">
      <c r="A445" s="150">
        <v>833</v>
      </c>
      <c r="B445" s="144" t="s">
        <v>1309</v>
      </c>
      <c r="C445" s="87" t="s">
        <v>1710</v>
      </c>
      <c r="D445" s="104">
        <v>83</v>
      </c>
      <c r="E445" s="87" t="s">
        <v>1750</v>
      </c>
    </row>
    <row r="446" spans="1:5" ht="15" customHeight="1" x14ac:dyDescent="0.15">
      <c r="A446" s="150">
        <v>834</v>
      </c>
      <c r="B446" s="144" t="s">
        <v>1309</v>
      </c>
      <c r="C446" s="87" t="s">
        <v>1710</v>
      </c>
      <c r="D446" s="104">
        <v>83</v>
      </c>
      <c r="E446" s="87" t="s">
        <v>1751</v>
      </c>
    </row>
    <row r="447" spans="1:5" ht="15" customHeight="1" x14ac:dyDescent="0.15">
      <c r="A447" s="150">
        <v>835</v>
      </c>
      <c r="B447" s="144" t="s">
        <v>1309</v>
      </c>
      <c r="C447" s="87" t="s">
        <v>1710</v>
      </c>
      <c r="D447" s="104">
        <v>83</v>
      </c>
      <c r="E447" s="87" t="s">
        <v>1752</v>
      </c>
    </row>
    <row r="448" spans="1:5" ht="15" customHeight="1" x14ac:dyDescent="0.15">
      <c r="A448" s="150">
        <v>836</v>
      </c>
      <c r="B448" s="144" t="s">
        <v>1309</v>
      </c>
      <c r="C448" s="87" t="s">
        <v>1710</v>
      </c>
      <c r="D448" s="104">
        <v>83</v>
      </c>
      <c r="E448" s="87" t="s">
        <v>1213</v>
      </c>
    </row>
    <row r="449" spans="1:5" ht="15" customHeight="1" x14ac:dyDescent="0.15">
      <c r="A449" s="150">
        <v>839</v>
      </c>
      <c r="B449" s="144" t="s">
        <v>1309</v>
      </c>
      <c r="C449" s="87" t="s">
        <v>1710</v>
      </c>
      <c r="D449" s="104">
        <v>83</v>
      </c>
      <c r="E449" s="87" t="s">
        <v>1215</v>
      </c>
    </row>
    <row r="450" spans="1:5" ht="15" customHeight="1" x14ac:dyDescent="0.15">
      <c r="A450" s="152" t="s">
        <v>1753</v>
      </c>
      <c r="B450" s="144" t="s">
        <v>1309</v>
      </c>
      <c r="C450" s="87" t="s">
        <v>1710</v>
      </c>
      <c r="D450" s="104">
        <v>83</v>
      </c>
      <c r="E450" s="87" t="s">
        <v>1754</v>
      </c>
    </row>
    <row r="451" spans="1:5" ht="15" customHeight="1" x14ac:dyDescent="0.15">
      <c r="A451" s="152" t="s">
        <v>1755</v>
      </c>
      <c r="B451" s="144" t="s">
        <v>1309</v>
      </c>
      <c r="C451" s="87" t="s">
        <v>1710</v>
      </c>
      <c r="D451" s="104">
        <v>83</v>
      </c>
      <c r="E451" s="87" t="s">
        <v>1756</v>
      </c>
    </row>
    <row r="452" spans="1:5" ht="15" customHeight="1" x14ac:dyDescent="0.15">
      <c r="A452" s="152" t="s">
        <v>1757</v>
      </c>
      <c r="B452" s="144" t="s">
        <v>1309</v>
      </c>
      <c r="C452" s="87" t="s">
        <v>1710</v>
      </c>
      <c r="D452" s="104">
        <v>83</v>
      </c>
      <c r="E452" s="87" t="s">
        <v>1758</v>
      </c>
    </row>
    <row r="453" spans="1:5" ht="15" customHeight="1" x14ac:dyDescent="0.15">
      <c r="A453" s="152" t="s">
        <v>1759</v>
      </c>
      <c r="B453" s="144" t="s">
        <v>1309</v>
      </c>
      <c r="C453" s="87" t="s">
        <v>1710</v>
      </c>
      <c r="D453" s="104">
        <v>83</v>
      </c>
      <c r="E453" s="87" t="s">
        <v>1760</v>
      </c>
    </row>
    <row r="454" spans="1:5" ht="15" customHeight="1" x14ac:dyDescent="0.15">
      <c r="A454" s="152" t="s">
        <v>1761</v>
      </c>
      <c r="B454" s="144" t="s">
        <v>1309</v>
      </c>
      <c r="C454" s="87" t="s">
        <v>1710</v>
      </c>
      <c r="D454" s="104">
        <v>83</v>
      </c>
      <c r="E454" s="87" t="s">
        <v>1762</v>
      </c>
    </row>
    <row r="455" spans="1:5" ht="15" customHeight="1" x14ac:dyDescent="0.15">
      <c r="A455" s="150">
        <v>841</v>
      </c>
      <c r="B455" s="144" t="s">
        <v>1309</v>
      </c>
      <c r="C455" s="87" t="s">
        <v>1710</v>
      </c>
      <c r="D455" s="104">
        <v>84</v>
      </c>
      <c r="E455" s="87" t="s">
        <v>1763</v>
      </c>
    </row>
    <row r="456" spans="1:5" ht="15" customHeight="1" x14ac:dyDescent="0.15">
      <c r="A456" s="150">
        <v>842</v>
      </c>
      <c r="B456" s="144" t="s">
        <v>1309</v>
      </c>
      <c r="C456" s="87" t="s">
        <v>1710</v>
      </c>
      <c r="D456" s="104">
        <v>84</v>
      </c>
      <c r="E456" s="87" t="s">
        <v>1764</v>
      </c>
    </row>
    <row r="457" spans="1:5" ht="15" customHeight="1" x14ac:dyDescent="0.15">
      <c r="A457" s="150">
        <v>843</v>
      </c>
      <c r="B457" s="144" t="s">
        <v>1309</v>
      </c>
      <c r="C457" s="87" t="s">
        <v>1710</v>
      </c>
      <c r="D457" s="104">
        <v>84</v>
      </c>
      <c r="E457" s="87" t="s">
        <v>1765</v>
      </c>
    </row>
    <row r="458" spans="1:5" ht="15" customHeight="1" x14ac:dyDescent="0.15">
      <c r="A458" s="150">
        <v>844</v>
      </c>
      <c r="B458" s="144" t="s">
        <v>1309</v>
      </c>
      <c r="C458" s="87" t="s">
        <v>1710</v>
      </c>
      <c r="D458" s="104">
        <v>84</v>
      </c>
      <c r="E458" s="87" t="s">
        <v>1226</v>
      </c>
    </row>
    <row r="459" spans="1:5" ht="15" customHeight="1" x14ac:dyDescent="0.15">
      <c r="A459" s="150">
        <v>845</v>
      </c>
      <c r="B459" s="144" t="s">
        <v>1309</v>
      </c>
      <c r="C459" s="87" t="s">
        <v>1710</v>
      </c>
      <c r="D459" s="104">
        <v>84</v>
      </c>
      <c r="E459" s="87" t="s">
        <v>1766</v>
      </c>
    </row>
    <row r="460" spans="1:5" ht="15" customHeight="1" x14ac:dyDescent="0.15">
      <c r="A460" s="150">
        <v>846</v>
      </c>
      <c r="B460" s="144" t="s">
        <v>1309</v>
      </c>
      <c r="C460" s="87" t="s">
        <v>1710</v>
      </c>
      <c r="D460" s="104">
        <v>84</v>
      </c>
      <c r="E460" s="87" t="s">
        <v>1230</v>
      </c>
    </row>
    <row r="461" spans="1:5" ht="15" customHeight="1" x14ac:dyDescent="0.15">
      <c r="A461" s="150">
        <v>849</v>
      </c>
      <c r="B461" s="144" t="s">
        <v>1309</v>
      </c>
      <c r="C461" s="87" t="s">
        <v>1710</v>
      </c>
      <c r="D461" s="104">
        <v>84</v>
      </c>
      <c r="E461" s="87" t="s">
        <v>1232</v>
      </c>
    </row>
    <row r="462" spans="1:5" ht="15" customHeight="1" x14ac:dyDescent="0.15">
      <c r="A462" s="152" t="s">
        <v>1767</v>
      </c>
      <c r="B462" s="144" t="s">
        <v>1309</v>
      </c>
      <c r="C462" s="87" t="s">
        <v>1710</v>
      </c>
      <c r="D462" s="104">
        <v>84</v>
      </c>
      <c r="E462" s="87" t="s">
        <v>1768</v>
      </c>
    </row>
    <row r="463" spans="1:5" ht="15" customHeight="1" x14ac:dyDescent="0.15">
      <c r="A463" s="152" t="s">
        <v>1769</v>
      </c>
      <c r="B463" s="144" t="s">
        <v>1309</v>
      </c>
      <c r="C463" s="87" t="s">
        <v>1710</v>
      </c>
      <c r="D463" s="104">
        <v>84</v>
      </c>
      <c r="E463" s="87" t="s">
        <v>1770</v>
      </c>
    </row>
    <row r="464" spans="1:5" ht="15" customHeight="1" x14ac:dyDescent="0.15">
      <c r="A464" s="152" t="s">
        <v>1771</v>
      </c>
      <c r="B464" s="144" t="s">
        <v>1309</v>
      </c>
      <c r="C464" s="87" t="s">
        <v>1710</v>
      </c>
      <c r="D464" s="104">
        <v>84</v>
      </c>
      <c r="E464" s="87" t="s">
        <v>1772</v>
      </c>
    </row>
    <row r="465" spans="1:5" ht="15" customHeight="1" x14ac:dyDescent="0.15">
      <c r="A465" s="152" t="s">
        <v>1773</v>
      </c>
      <c r="B465" s="144" t="s">
        <v>1309</v>
      </c>
      <c r="C465" s="87" t="s">
        <v>1710</v>
      </c>
      <c r="D465" s="104">
        <v>84</v>
      </c>
      <c r="E465" s="87" t="s">
        <v>1774</v>
      </c>
    </row>
    <row r="466" spans="1:5" ht="15" customHeight="1" x14ac:dyDescent="0.15">
      <c r="A466" s="152" t="s">
        <v>1775</v>
      </c>
      <c r="B466" s="144" t="s">
        <v>1309</v>
      </c>
      <c r="C466" s="87" t="s">
        <v>1710</v>
      </c>
      <c r="D466" s="104">
        <v>84</v>
      </c>
      <c r="E466" s="87" t="s">
        <v>1776</v>
      </c>
    </row>
    <row r="467" spans="1:5" ht="15" customHeight="1" x14ac:dyDescent="0.15">
      <c r="A467" s="152" t="s">
        <v>1777</v>
      </c>
      <c r="B467" s="144" t="s">
        <v>1309</v>
      </c>
      <c r="C467" s="87" t="s">
        <v>1710</v>
      </c>
      <c r="D467" s="104">
        <v>84</v>
      </c>
      <c r="E467" s="87" t="s">
        <v>1778</v>
      </c>
    </row>
    <row r="468" spans="1:5" ht="15" customHeight="1" x14ac:dyDescent="0.15">
      <c r="A468" s="152" t="s">
        <v>1779</v>
      </c>
      <c r="B468" s="144" t="s">
        <v>1309</v>
      </c>
      <c r="C468" s="87" t="s">
        <v>1710</v>
      </c>
      <c r="D468" s="104">
        <v>84</v>
      </c>
      <c r="E468" s="87" t="s">
        <v>1780</v>
      </c>
    </row>
    <row r="469" spans="1:5" ht="15" customHeight="1" x14ac:dyDescent="0.15">
      <c r="A469" s="152" t="s">
        <v>1781</v>
      </c>
      <c r="B469" s="144" t="s">
        <v>1309</v>
      </c>
      <c r="C469" s="87" t="s">
        <v>1710</v>
      </c>
      <c r="D469" s="104">
        <v>84</v>
      </c>
      <c r="E469" s="87" t="s">
        <v>1782</v>
      </c>
    </row>
    <row r="470" spans="1:5" ht="15" customHeight="1" x14ac:dyDescent="0.15">
      <c r="A470" s="152" t="s">
        <v>1783</v>
      </c>
      <c r="B470" s="144" t="s">
        <v>1309</v>
      </c>
      <c r="C470" s="87" t="s">
        <v>1710</v>
      </c>
      <c r="D470" s="104">
        <v>84</v>
      </c>
      <c r="E470" s="87" t="s">
        <v>1784</v>
      </c>
    </row>
    <row r="471" spans="1:5" ht="15" customHeight="1" x14ac:dyDescent="0.15">
      <c r="A471" s="152" t="s">
        <v>1785</v>
      </c>
      <c r="B471" s="144" t="s">
        <v>1309</v>
      </c>
      <c r="C471" s="87" t="s">
        <v>1710</v>
      </c>
      <c r="D471" s="104">
        <v>84</v>
      </c>
      <c r="E471" s="87" t="s">
        <v>1786</v>
      </c>
    </row>
    <row r="472" spans="1:5" ht="15" customHeight="1" x14ac:dyDescent="0.15">
      <c r="A472" s="152" t="s">
        <v>1787</v>
      </c>
      <c r="B472" s="144" t="s">
        <v>1309</v>
      </c>
      <c r="C472" s="87" t="s">
        <v>1710</v>
      </c>
      <c r="D472" s="104">
        <v>84</v>
      </c>
      <c r="E472" s="87" t="s">
        <v>1788</v>
      </c>
    </row>
    <row r="473" spans="1:5" ht="15" customHeight="1" x14ac:dyDescent="0.15">
      <c r="A473" s="152" t="s">
        <v>1789</v>
      </c>
      <c r="B473" s="144" t="s">
        <v>1309</v>
      </c>
      <c r="C473" s="87" t="s">
        <v>1710</v>
      </c>
      <c r="D473" s="104">
        <v>84</v>
      </c>
      <c r="E473" s="87" t="s">
        <v>1790</v>
      </c>
    </row>
    <row r="474" spans="1:5" ht="15" customHeight="1" x14ac:dyDescent="0.15">
      <c r="A474" s="152" t="s">
        <v>1791</v>
      </c>
      <c r="B474" s="144" t="s">
        <v>1309</v>
      </c>
      <c r="C474" s="87" t="s">
        <v>1710</v>
      </c>
      <c r="D474" s="104">
        <v>84</v>
      </c>
      <c r="E474" s="87" t="s">
        <v>1792</v>
      </c>
    </row>
    <row r="475" spans="1:5" ht="15" customHeight="1" x14ac:dyDescent="0.15">
      <c r="A475" s="150">
        <v>851</v>
      </c>
      <c r="B475" s="144" t="s">
        <v>1309</v>
      </c>
      <c r="C475" s="87" t="s">
        <v>1710</v>
      </c>
      <c r="D475" s="104">
        <v>85</v>
      </c>
      <c r="E475" s="87" t="s">
        <v>1793</v>
      </c>
    </row>
    <row r="476" spans="1:5" ht="15" customHeight="1" x14ac:dyDescent="0.15">
      <c r="A476" s="150">
        <v>852</v>
      </c>
      <c r="B476" s="144" t="s">
        <v>1309</v>
      </c>
      <c r="C476" s="87" t="s">
        <v>1710</v>
      </c>
      <c r="D476" s="104">
        <v>85</v>
      </c>
      <c r="E476" s="87" t="s">
        <v>1794</v>
      </c>
    </row>
    <row r="477" spans="1:5" ht="15" customHeight="1" x14ac:dyDescent="0.15">
      <c r="A477" s="150">
        <v>859</v>
      </c>
      <c r="B477" s="144" t="s">
        <v>1309</v>
      </c>
      <c r="C477" s="87" t="s">
        <v>1710</v>
      </c>
      <c r="D477" s="104">
        <v>85</v>
      </c>
      <c r="E477" s="87" t="s">
        <v>1795</v>
      </c>
    </row>
    <row r="478" spans="1:5" ht="15" customHeight="1" x14ac:dyDescent="0.15">
      <c r="A478" s="150">
        <v>861</v>
      </c>
      <c r="B478" s="144" t="s">
        <v>1309</v>
      </c>
      <c r="C478" s="87" t="s">
        <v>1710</v>
      </c>
      <c r="D478" s="104">
        <v>86</v>
      </c>
      <c r="E478" s="87" t="s">
        <v>1796</v>
      </c>
    </row>
    <row r="479" spans="1:5" ht="15" customHeight="1" x14ac:dyDescent="0.15">
      <c r="A479" s="150">
        <v>871</v>
      </c>
      <c r="B479" s="144" t="s">
        <v>1309</v>
      </c>
      <c r="C479" s="87" t="s">
        <v>1710</v>
      </c>
      <c r="D479" s="104">
        <v>87</v>
      </c>
      <c r="E479" s="87" t="s">
        <v>1797</v>
      </c>
    </row>
    <row r="480" spans="1:5" ht="15" customHeight="1" x14ac:dyDescent="0.15">
      <c r="A480" s="150">
        <v>872</v>
      </c>
      <c r="B480" s="144" t="s">
        <v>1309</v>
      </c>
      <c r="C480" s="87" t="s">
        <v>1710</v>
      </c>
      <c r="D480" s="104">
        <v>87</v>
      </c>
      <c r="E480" s="87" t="s">
        <v>1798</v>
      </c>
    </row>
    <row r="481" spans="1:5" ht="15" customHeight="1" x14ac:dyDescent="0.15">
      <c r="A481" s="150">
        <v>873</v>
      </c>
      <c r="B481" s="144" t="s">
        <v>1309</v>
      </c>
      <c r="C481" s="87" t="s">
        <v>1710</v>
      </c>
      <c r="D481" s="104">
        <v>87</v>
      </c>
      <c r="E481" s="87" t="s">
        <v>1799</v>
      </c>
    </row>
    <row r="482" spans="1:5" ht="15" customHeight="1" x14ac:dyDescent="0.15">
      <c r="A482" s="150">
        <v>879</v>
      </c>
      <c r="B482" s="144" t="s">
        <v>1309</v>
      </c>
      <c r="C482" s="87" t="s">
        <v>1710</v>
      </c>
      <c r="D482" s="104">
        <v>87</v>
      </c>
      <c r="E482" s="87" t="s">
        <v>1800</v>
      </c>
    </row>
    <row r="483" spans="1:5" ht="15" customHeight="1" x14ac:dyDescent="0.15">
      <c r="A483" s="150">
        <v>881</v>
      </c>
      <c r="B483" s="144" t="s">
        <v>1309</v>
      </c>
      <c r="C483" s="87" t="s">
        <v>1710</v>
      </c>
      <c r="D483" s="104">
        <v>88</v>
      </c>
      <c r="E483" s="87" t="s">
        <v>1801</v>
      </c>
    </row>
    <row r="484" spans="1:5" ht="15" customHeight="1" x14ac:dyDescent="0.15">
      <c r="A484" s="150">
        <v>882</v>
      </c>
      <c r="B484" s="144" t="s">
        <v>1309</v>
      </c>
      <c r="C484" s="87" t="s">
        <v>1710</v>
      </c>
      <c r="D484" s="104">
        <v>88</v>
      </c>
      <c r="E484" s="87" t="s">
        <v>1802</v>
      </c>
    </row>
    <row r="485" spans="1:5" ht="15" customHeight="1" x14ac:dyDescent="0.15">
      <c r="A485" s="150">
        <v>883</v>
      </c>
      <c r="B485" s="144" t="s">
        <v>1309</v>
      </c>
      <c r="C485" s="87" t="s">
        <v>1710</v>
      </c>
      <c r="D485" s="104">
        <v>88</v>
      </c>
      <c r="E485" s="87" t="s">
        <v>1803</v>
      </c>
    </row>
    <row r="486" spans="1:5" ht="15" customHeight="1" x14ac:dyDescent="0.15">
      <c r="A486" s="150">
        <v>884</v>
      </c>
      <c r="B486" s="144" t="s">
        <v>1309</v>
      </c>
      <c r="C486" s="87" t="s">
        <v>1710</v>
      </c>
      <c r="D486" s="104">
        <v>88</v>
      </c>
      <c r="E486" s="87" t="s">
        <v>1804</v>
      </c>
    </row>
    <row r="487" spans="1:5" ht="15" customHeight="1" x14ac:dyDescent="0.15">
      <c r="A487" s="150">
        <v>885</v>
      </c>
      <c r="B487" s="144" t="s">
        <v>1309</v>
      </c>
      <c r="C487" s="87" t="s">
        <v>1710</v>
      </c>
      <c r="D487" s="104">
        <v>88</v>
      </c>
      <c r="E487" s="87" t="s">
        <v>1805</v>
      </c>
    </row>
    <row r="488" spans="1:5" ht="15" customHeight="1" x14ac:dyDescent="0.15">
      <c r="A488" s="150">
        <v>889</v>
      </c>
      <c r="B488" s="144" t="s">
        <v>1309</v>
      </c>
      <c r="C488" s="87" t="s">
        <v>1710</v>
      </c>
      <c r="D488" s="104">
        <v>88</v>
      </c>
      <c r="E488" s="87" t="s">
        <v>1093</v>
      </c>
    </row>
    <row r="489" spans="1:5" ht="15" customHeight="1" x14ac:dyDescent="0.15">
      <c r="A489" s="152" t="s">
        <v>1806</v>
      </c>
      <c r="B489" s="144" t="s">
        <v>1309</v>
      </c>
      <c r="C489" s="87" t="s">
        <v>1710</v>
      </c>
      <c r="D489" s="104">
        <v>88</v>
      </c>
      <c r="E489" s="87" t="s">
        <v>1807</v>
      </c>
    </row>
    <row r="490" spans="1:5" ht="15" customHeight="1" x14ac:dyDescent="0.15">
      <c r="A490" s="152" t="s">
        <v>1808</v>
      </c>
      <c r="B490" s="144" t="s">
        <v>1309</v>
      </c>
      <c r="C490" s="87" t="s">
        <v>1710</v>
      </c>
      <c r="D490" s="104">
        <v>88</v>
      </c>
      <c r="E490" s="87" t="s">
        <v>1809</v>
      </c>
    </row>
    <row r="491" spans="1:5" ht="15" customHeight="1" x14ac:dyDescent="0.15">
      <c r="A491" s="150">
        <v>891</v>
      </c>
      <c r="B491" s="144" t="s">
        <v>1309</v>
      </c>
      <c r="C491" s="87" t="s">
        <v>1710</v>
      </c>
      <c r="D491" s="104">
        <v>89</v>
      </c>
      <c r="E491" s="87" t="s">
        <v>1810</v>
      </c>
    </row>
    <row r="492" spans="1:5" ht="15" customHeight="1" x14ac:dyDescent="0.15">
      <c r="A492" s="150">
        <v>899</v>
      </c>
      <c r="B492" s="144" t="s">
        <v>1309</v>
      </c>
      <c r="C492" s="87" t="s">
        <v>1710</v>
      </c>
      <c r="D492" s="104">
        <v>89</v>
      </c>
      <c r="E492" s="87" t="s">
        <v>1811</v>
      </c>
    </row>
    <row r="493" spans="1:5" ht="15" customHeight="1" x14ac:dyDescent="0.15">
      <c r="A493" s="150">
        <v>901</v>
      </c>
      <c r="B493" s="144" t="s">
        <v>1309</v>
      </c>
      <c r="C493" s="87" t="s">
        <v>1710</v>
      </c>
      <c r="D493" s="104">
        <v>90</v>
      </c>
      <c r="E493" s="87" t="s">
        <v>1812</v>
      </c>
    </row>
    <row r="494" spans="1:5" ht="15" customHeight="1" x14ac:dyDescent="0.15">
      <c r="A494" s="150">
        <v>902</v>
      </c>
      <c r="B494" s="144" t="s">
        <v>1309</v>
      </c>
      <c r="C494" s="87" t="s">
        <v>1710</v>
      </c>
      <c r="D494" s="104">
        <v>90</v>
      </c>
      <c r="E494" s="87" t="s">
        <v>1813</v>
      </c>
    </row>
    <row r="495" spans="1:5" ht="15" customHeight="1" x14ac:dyDescent="0.15">
      <c r="A495" s="150">
        <v>903</v>
      </c>
      <c r="B495" s="144" t="s">
        <v>1309</v>
      </c>
      <c r="C495" s="87" t="s">
        <v>1710</v>
      </c>
      <c r="D495" s="104">
        <v>90</v>
      </c>
      <c r="E495" s="87" t="s">
        <v>1814</v>
      </c>
    </row>
    <row r="496" spans="1:5" ht="15" customHeight="1" x14ac:dyDescent="0.15">
      <c r="A496" s="150">
        <v>904</v>
      </c>
      <c r="B496" s="144" t="s">
        <v>1309</v>
      </c>
      <c r="C496" s="87" t="s">
        <v>1710</v>
      </c>
      <c r="D496" s="104">
        <v>90</v>
      </c>
      <c r="E496" s="87" t="s">
        <v>1815</v>
      </c>
    </row>
    <row r="497" spans="1:5" ht="15" customHeight="1" x14ac:dyDescent="0.15">
      <c r="A497" s="150">
        <v>905</v>
      </c>
      <c r="B497" s="144" t="s">
        <v>1309</v>
      </c>
      <c r="C497" s="87" t="s">
        <v>1710</v>
      </c>
      <c r="D497" s="104">
        <v>90</v>
      </c>
      <c r="E497" s="87" t="s">
        <v>1816</v>
      </c>
    </row>
    <row r="498" spans="1:5" ht="15" customHeight="1" x14ac:dyDescent="0.15">
      <c r="A498" s="150">
        <v>906</v>
      </c>
      <c r="B498" s="144" t="s">
        <v>1309</v>
      </c>
      <c r="C498" s="87" t="s">
        <v>1710</v>
      </c>
      <c r="D498" s="104">
        <v>90</v>
      </c>
      <c r="E498" s="87" t="s">
        <v>1817</v>
      </c>
    </row>
    <row r="499" spans="1:5" ht="15" customHeight="1" x14ac:dyDescent="0.15">
      <c r="A499" s="150">
        <v>909</v>
      </c>
      <c r="B499" s="144" t="s">
        <v>1309</v>
      </c>
      <c r="C499" s="87" t="s">
        <v>1710</v>
      </c>
      <c r="D499" s="104">
        <v>90</v>
      </c>
      <c r="E499" s="87" t="s">
        <v>1364</v>
      </c>
    </row>
    <row r="500" spans="1:5" ht="15" customHeight="1" x14ac:dyDescent="0.15">
      <c r="A500" s="152" t="s">
        <v>1818</v>
      </c>
      <c r="B500" s="144" t="s">
        <v>1309</v>
      </c>
      <c r="C500" s="87" t="s">
        <v>1710</v>
      </c>
      <c r="D500" s="104">
        <v>90</v>
      </c>
      <c r="E500" s="87" t="s">
        <v>1819</v>
      </c>
    </row>
    <row r="501" spans="1:5" ht="15" customHeight="1" x14ac:dyDescent="0.15">
      <c r="A501" s="152" t="s">
        <v>1820</v>
      </c>
      <c r="B501" s="144" t="s">
        <v>1309</v>
      </c>
      <c r="C501" s="87" t="s">
        <v>1710</v>
      </c>
      <c r="D501" s="104">
        <v>90</v>
      </c>
      <c r="E501" s="87" t="s">
        <v>1821</v>
      </c>
    </row>
    <row r="502" spans="1:5" ht="15" customHeight="1" x14ac:dyDescent="0.15">
      <c r="A502" s="150">
        <v>911</v>
      </c>
      <c r="B502" s="144" t="s">
        <v>1309</v>
      </c>
      <c r="C502" s="87" t="s">
        <v>1710</v>
      </c>
      <c r="D502" s="104">
        <v>91</v>
      </c>
      <c r="E502" s="87" t="s">
        <v>1822</v>
      </c>
    </row>
    <row r="503" spans="1:5" ht="15" customHeight="1" x14ac:dyDescent="0.15">
      <c r="A503" s="150">
        <v>912</v>
      </c>
      <c r="B503" s="144" t="s">
        <v>1309</v>
      </c>
      <c r="C503" s="87" t="s">
        <v>1710</v>
      </c>
      <c r="D503" s="104">
        <v>91</v>
      </c>
      <c r="E503" s="87" t="s">
        <v>1823</v>
      </c>
    </row>
    <row r="504" spans="1:5" ht="15" customHeight="1" x14ac:dyDescent="0.15">
      <c r="A504" s="150">
        <v>913</v>
      </c>
      <c r="B504" s="144" t="s">
        <v>1309</v>
      </c>
      <c r="C504" s="87" t="s">
        <v>1710</v>
      </c>
      <c r="D504" s="104">
        <v>91</v>
      </c>
      <c r="E504" s="87" t="s">
        <v>1824</v>
      </c>
    </row>
    <row r="505" spans="1:5" ht="15" customHeight="1" x14ac:dyDescent="0.15">
      <c r="A505" s="150">
        <v>914</v>
      </c>
      <c r="B505" s="144" t="s">
        <v>1309</v>
      </c>
      <c r="C505" s="87" t="s">
        <v>1710</v>
      </c>
      <c r="D505" s="104">
        <v>91</v>
      </c>
      <c r="E505" s="87" t="s">
        <v>1825</v>
      </c>
    </row>
    <row r="506" spans="1:5" ht="15" customHeight="1" x14ac:dyDescent="0.15">
      <c r="A506" s="150">
        <v>919</v>
      </c>
      <c r="B506" s="144" t="s">
        <v>1309</v>
      </c>
      <c r="C506" s="87" t="s">
        <v>1710</v>
      </c>
      <c r="D506" s="104">
        <v>91</v>
      </c>
      <c r="E506" s="87" t="s">
        <v>1826</v>
      </c>
    </row>
    <row r="507" spans="1:5" ht="15" customHeight="1" x14ac:dyDescent="0.15">
      <c r="A507" s="150">
        <v>921</v>
      </c>
      <c r="B507" s="144" t="s">
        <v>1309</v>
      </c>
      <c r="C507" s="87" t="s">
        <v>1710</v>
      </c>
      <c r="D507" s="104">
        <v>92</v>
      </c>
      <c r="E507" s="87" t="s">
        <v>1827</v>
      </c>
    </row>
    <row r="508" spans="1:5" ht="15" customHeight="1" x14ac:dyDescent="0.15">
      <c r="A508" s="150">
        <v>922</v>
      </c>
      <c r="B508" s="144" t="s">
        <v>1309</v>
      </c>
      <c r="C508" s="87" t="s">
        <v>1710</v>
      </c>
      <c r="D508" s="104">
        <v>92</v>
      </c>
      <c r="E508" s="87" t="s">
        <v>1828</v>
      </c>
    </row>
    <row r="509" spans="1:5" ht="15" customHeight="1" x14ac:dyDescent="0.15">
      <c r="A509" s="150">
        <v>923</v>
      </c>
      <c r="B509" s="144" t="s">
        <v>1309</v>
      </c>
      <c r="C509" s="87" t="s">
        <v>1710</v>
      </c>
      <c r="D509" s="104">
        <v>92</v>
      </c>
      <c r="E509" s="87" t="s">
        <v>1829</v>
      </c>
    </row>
    <row r="510" spans="1:5" ht="15" customHeight="1" x14ac:dyDescent="0.15">
      <c r="A510" s="150">
        <v>929</v>
      </c>
      <c r="B510" s="144" t="s">
        <v>1309</v>
      </c>
      <c r="C510" s="87" t="s">
        <v>1710</v>
      </c>
      <c r="D510" s="104">
        <v>92</v>
      </c>
      <c r="E510" s="87" t="s">
        <v>1830</v>
      </c>
    </row>
    <row r="511" spans="1:5" ht="15" customHeight="1" x14ac:dyDescent="0.15">
      <c r="A511" s="150">
        <v>931</v>
      </c>
      <c r="B511" s="144" t="s">
        <v>1309</v>
      </c>
      <c r="C511" s="87" t="s">
        <v>1710</v>
      </c>
      <c r="D511" s="104">
        <v>93</v>
      </c>
      <c r="E511" s="87" t="s">
        <v>1831</v>
      </c>
    </row>
    <row r="512" spans="1:5" ht="15" customHeight="1" x14ac:dyDescent="0.15">
      <c r="A512" s="150">
        <v>932</v>
      </c>
      <c r="B512" s="144" t="s">
        <v>1309</v>
      </c>
      <c r="C512" s="87" t="s">
        <v>1710</v>
      </c>
      <c r="D512" s="104">
        <v>93</v>
      </c>
      <c r="E512" s="87" t="s">
        <v>1832</v>
      </c>
    </row>
    <row r="513" spans="1:5" ht="15" customHeight="1" thickBot="1" x14ac:dyDescent="0.2">
      <c r="A513" s="156">
        <v>939</v>
      </c>
      <c r="B513" s="145" t="s">
        <v>1309</v>
      </c>
      <c r="C513" s="94" t="s">
        <v>1710</v>
      </c>
      <c r="D513" s="106">
        <v>93</v>
      </c>
      <c r="E513" s="94" t="s">
        <v>1393</v>
      </c>
    </row>
  </sheetData>
  <sheetProtection algorithmName="SHA-512" hashValue="k2hE1cObqYm2vDizQIHLcH/zQmukjOEriL9bUi8EVIKTanZsYiSCvNTnGgt4EH3dqceOd+oCYnTGT7FmrNHoSg==" saltValue="shMEkpu2v+HtYnBiGnomOw==" spinCount="100000" sheet="1" objects="1" scenarios="1"/>
  <autoFilter ref="A3:E3"/>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sheetPr>
  <dimension ref="A1:E532"/>
  <sheetViews>
    <sheetView workbookViewId="0">
      <pane ySplit="3" topLeftCell="A4" activePane="bottomLeft" state="frozen"/>
      <selection activeCell="D16" sqref="D16"/>
      <selection pane="bottomLeft" activeCell="D16" sqref="D16"/>
    </sheetView>
  </sheetViews>
  <sheetFormatPr defaultColWidth="9" defaultRowHeight="15" customHeight="1" x14ac:dyDescent="0.15"/>
  <cols>
    <col min="1" max="2" width="6.625" style="58" customWidth="1"/>
    <col min="3" max="3" width="25.625" style="62" customWidth="1"/>
    <col min="4" max="4" width="6.625" style="116" customWidth="1"/>
    <col min="5" max="5" width="61.625" style="60" customWidth="1"/>
    <col min="6" max="16384" width="9" style="60"/>
  </cols>
  <sheetData>
    <row r="1" spans="1:5" ht="15" customHeight="1" x14ac:dyDescent="0.15">
      <c r="A1" s="59" t="s">
        <v>2226</v>
      </c>
      <c r="C1" s="60"/>
      <c r="D1" s="58"/>
    </row>
    <row r="2" spans="1:5" ht="15" customHeight="1" thickBot="1" x14ac:dyDescent="0.2">
      <c r="A2" s="69" t="s">
        <v>2229</v>
      </c>
    </row>
    <row r="3" spans="1:5" ht="15" customHeight="1" x14ac:dyDescent="0.15">
      <c r="A3" s="135" t="s">
        <v>2157</v>
      </c>
      <c r="B3" s="128" t="s">
        <v>2228</v>
      </c>
      <c r="C3" s="122" t="s">
        <v>1415</v>
      </c>
      <c r="D3" s="122" t="s">
        <v>2225</v>
      </c>
      <c r="E3" s="122" t="s">
        <v>239</v>
      </c>
    </row>
    <row r="4" spans="1:5" ht="15" customHeight="1" x14ac:dyDescent="0.15">
      <c r="A4" s="136" t="s">
        <v>240</v>
      </c>
      <c r="B4" s="129" t="s">
        <v>243</v>
      </c>
      <c r="C4" s="84" t="s">
        <v>2161</v>
      </c>
      <c r="D4" s="117" t="s">
        <v>242</v>
      </c>
      <c r="E4" s="83" t="s">
        <v>241</v>
      </c>
    </row>
    <row r="5" spans="1:5" ht="15" customHeight="1" x14ac:dyDescent="0.15">
      <c r="A5" s="137" t="s">
        <v>244</v>
      </c>
      <c r="B5" s="130" t="s">
        <v>243</v>
      </c>
      <c r="C5" s="86" t="s">
        <v>2161</v>
      </c>
      <c r="D5" s="118" t="s">
        <v>242</v>
      </c>
      <c r="E5" s="85" t="s">
        <v>245</v>
      </c>
    </row>
    <row r="6" spans="1:5" ht="15" customHeight="1" x14ac:dyDescent="0.15">
      <c r="A6" s="137" t="s">
        <v>246</v>
      </c>
      <c r="B6" s="130" t="s">
        <v>243</v>
      </c>
      <c r="C6" s="86" t="s">
        <v>2161</v>
      </c>
      <c r="D6" s="118" t="s">
        <v>242</v>
      </c>
      <c r="E6" s="85" t="s">
        <v>247</v>
      </c>
    </row>
    <row r="7" spans="1:5" ht="15" customHeight="1" x14ac:dyDescent="0.15">
      <c r="A7" s="137" t="s">
        <v>248</v>
      </c>
      <c r="B7" s="130" t="s">
        <v>243</v>
      </c>
      <c r="C7" s="86" t="s">
        <v>2161</v>
      </c>
      <c r="D7" s="118" t="s">
        <v>242</v>
      </c>
      <c r="E7" s="85" t="s">
        <v>249</v>
      </c>
    </row>
    <row r="8" spans="1:5" ht="15" customHeight="1" x14ac:dyDescent="0.15">
      <c r="A8" s="137" t="s">
        <v>250</v>
      </c>
      <c r="B8" s="130" t="s">
        <v>243</v>
      </c>
      <c r="C8" s="86" t="s">
        <v>2161</v>
      </c>
      <c r="D8" s="118" t="s">
        <v>242</v>
      </c>
      <c r="E8" s="85" t="s">
        <v>251</v>
      </c>
    </row>
    <row r="9" spans="1:5" ht="15" customHeight="1" x14ac:dyDescent="0.15">
      <c r="A9" s="137" t="s">
        <v>252</v>
      </c>
      <c r="B9" s="130" t="s">
        <v>243</v>
      </c>
      <c r="C9" s="86" t="s">
        <v>2161</v>
      </c>
      <c r="D9" s="118" t="s">
        <v>254</v>
      </c>
      <c r="E9" s="85" t="s">
        <v>253</v>
      </c>
    </row>
    <row r="10" spans="1:5" ht="15" customHeight="1" x14ac:dyDescent="0.15">
      <c r="A10" s="137" t="s">
        <v>255</v>
      </c>
      <c r="B10" s="130" t="s">
        <v>243</v>
      </c>
      <c r="C10" s="86" t="s">
        <v>2161</v>
      </c>
      <c r="D10" s="118" t="s">
        <v>254</v>
      </c>
      <c r="E10" s="85" t="s">
        <v>256</v>
      </c>
    </row>
    <row r="11" spans="1:5" ht="15" customHeight="1" x14ac:dyDescent="0.15">
      <c r="A11" s="137" t="s">
        <v>257</v>
      </c>
      <c r="B11" s="130" t="s">
        <v>243</v>
      </c>
      <c r="C11" s="86" t="s">
        <v>2161</v>
      </c>
      <c r="D11" s="118" t="s">
        <v>254</v>
      </c>
      <c r="E11" s="85" t="s">
        <v>258</v>
      </c>
    </row>
    <row r="12" spans="1:5" ht="15" customHeight="1" x14ac:dyDescent="0.15">
      <c r="A12" s="137" t="s">
        <v>259</v>
      </c>
      <c r="B12" s="130" t="s">
        <v>243</v>
      </c>
      <c r="C12" s="86" t="s">
        <v>2161</v>
      </c>
      <c r="D12" s="118" t="s">
        <v>254</v>
      </c>
      <c r="E12" s="85" t="s">
        <v>260</v>
      </c>
    </row>
    <row r="13" spans="1:5" ht="15" customHeight="1" x14ac:dyDescent="0.15">
      <c r="A13" s="137" t="s">
        <v>261</v>
      </c>
      <c r="B13" s="130" t="s">
        <v>243</v>
      </c>
      <c r="C13" s="86" t="s">
        <v>2161</v>
      </c>
      <c r="D13" s="118" t="s">
        <v>254</v>
      </c>
      <c r="E13" s="85" t="s">
        <v>262</v>
      </c>
    </row>
    <row r="14" spans="1:5" ht="15" customHeight="1" x14ac:dyDescent="0.15">
      <c r="A14" s="138" t="s">
        <v>263</v>
      </c>
      <c r="B14" s="131" t="s">
        <v>243</v>
      </c>
      <c r="C14" s="91" t="s">
        <v>2161</v>
      </c>
      <c r="D14" s="119" t="s">
        <v>254</v>
      </c>
      <c r="E14" s="90" t="s">
        <v>264</v>
      </c>
    </row>
    <row r="15" spans="1:5" ht="15" customHeight="1" x14ac:dyDescent="0.15">
      <c r="A15" s="136" t="s">
        <v>265</v>
      </c>
      <c r="B15" s="129" t="s">
        <v>268</v>
      </c>
      <c r="C15" s="84" t="s">
        <v>1834</v>
      </c>
      <c r="D15" s="117" t="s">
        <v>267</v>
      </c>
      <c r="E15" s="83" t="s">
        <v>266</v>
      </c>
    </row>
    <row r="16" spans="1:5" ht="15" customHeight="1" x14ac:dyDescent="0.15">
      <c r="A16" s="137" t="s">
        <v>269</v>
      </c>
      <c r="B16" s="130" t="s">
        <v>268</v>
      </c>
      <c r="C16" s="86" t="s">
        <v>1834</v>
      </c>
      <c r="D16" s="118" t="s">
        <v>267</v>
      </c>
      <c r="E16" s="85" t="s">
        <v>270</v>
      </c>
    </row>
    <row r="17" spans="1:5" ht="15" customHeight="1" x14ac:dyDescent="0.15">
      <c r="A17" s="137" t="s">
        <v>271</v>
      </c>
      <c r="B17" s="130" t="s">
        <v>268</v>
      </c>
      <c r="C17" s="86" t="s">
        <v>1834</v>
      </c>
      <c r="D17" s="118" t="s">
        <v>267</v>
      </c>
      <c r="E17" s="85" t="s">
        <v>272</v>
      </c>
    </row>
    <row r="18" spans="1:5" ht="15" customHeight="1" x14ac:dyDescent="0.15">
      <c r="A18" s="137" t="s">
        <v>273</v>
      </c>
      <c r="B18" s="130" t="s">
        <v>268</v>
      </c>
      <c r="C18" s="86" t="s">
        <v>1834</v>
      </c>
      <c r="D18" s="118" t="s">
        <v>275</v>
      </c>
      <c r="E18" s="85" t="s">
        <v>274</v>
      </c>
    </row>
    <row r="19" spans="1:5" ht="15" customHeight="1" x14ac:dyDescent="0.15">
      <c r="A19" s="137" t="s">
        <v>276</v>
      </c>
      <c r="B19" s="130" t="s">
        <v>268</v>
      </c>
      <c r="C19" s="86" t="s">
        <v>1834</v>
      </c>
      <c r="D19" s="118" t="s">
        <v>275</v>
      </c>
      <c r="E19" s="85" t="s">
        <v>277</v>
      </c>
    </row>
    <row r="20" spans="1:5" ht="15" customHeight="1" x14ac:dyDescent="0.15">
      <c r="A20" s="139" t="s">
        <v>278</v>
      </c>
      <c r="B20" s="132" t="s">
        <v>268</v>
      </c>
      <c r="C20" s="89" t="s">
        <v>1834</v>
      </c>
      <c r="D20" s="120" t="s">
        <v>275</v>
      </c>
      <c r="E20" s="88" t="s">
        <v>279</v>
      </c>
    </row>
    <row r="21" spans="1:5" ht="15" customHeight="1" x14ac:dyDescent="0.15">
      <c r="A21" s="136" t="s">
        <v>280</v>
      </c>
      <c r="B21" s="129" t="s">
        <v>283</v>
      </c>
      <c r="C21" s="84" t="s">
        <v>1835</v>
      </c>
      <c r="D21" s="117" t="s">
        <v>282</v>
      </c>
      <c r="E21" s="83" t="s">
        <v>281</v>
      </c>
    </row>
    <row r="22" spans="1:5" ht="15" customHeight="1" x14ac:dyDescent="0.15">
      <c r="A22" s="137" t="s">
        <v>284</v>
      </c>
      <c r="B22" s="130" t="s">
        <v>283</v>
      </c>
      <c r="C22" s="86" t="s">
        <v>1835</v>
      </c>
      <c r="D22" s="118" t="s">
        <v>282</v>
      </c>
      <c r="E22" s="85" t="s">
        <v>285</v>
      </c>
    </row>
    <row r="23" spans="1:5" ht="15" customHeight="1" x14ac:dyDescent="0.15">
      <c r="A23" s="137" t="s">
        <v>286</v>
      </c>
      <c r="B23" s="130" t="s">
        <v>283</v>
      </c>
      <c r="C23" s="86" t="s">
        <v>1835</v>
      </c>
      <c r="D23" s="118" t="s">
        <v>282</v>
      </c>
      <c r="E23" s="85" t="s">
        <v>287</v>
      </c>
    </row>
    <row r="24" spans="1:5" ht="15" customHeight="1" x14ac:dyDescent="0.15">
      <c r="A24" s="137" t="s">
        <v>288</v>
      </c>
      <c r="B24" s="130" t="s">
        <v>283</v>
      </c>
      <c r="C24" s="86" t="s">
        <v>1835</v>
      </c>
      <c r="D24" s="118" t="s">
        <v>282</v>
      </c>
      <c r="E24" s="85" t="s">
        <v>289</v>
      </c>
    </row>
    <row r="25" spans="1:5" ht="15" customHeight="1" x14ac:dyDescent="0.15">
      <c r="A25" s="137" t="s">
        <v>290</v>
      </c>
      <c r="B25" s="130" t="s">
        <v>283</v>
      </c>
      <c r="C25" s="86" t="s">
        <v>1835</v>
      </c>
      <c r="D25" s="118" t="s">
        <v>282</v>
      </c>
      <c r="E25" s="85" t="s">
        <v>291</v>
      </c>
    </row>
    <row r="26" spans="1:5" ht="15" customHeight="1" x14ac:dyDescent="0.15">
      <c r="A26" s="137" t="s">
        <v>292</v>
      </c>
      <c r="B26" s="130" t="s">
        <v>283</v>
      </c>
      <c r="C26" s="86" t="s">
        <v>1835</v>
      </c>
      <c r="D26" s="118" t="s">
        <v>282</v>
      </c>
      <c r="E26" s="85" t="s">
        <v>293</v>
      </c>
    </row>
    <row r="27" spans="1:5" ht="15" customHeight="1" x14ac:dyDescent="0.15">
      <c r="A27" s="139" t="s">
        <v>294</v>
      </c>
      <c r="B27" s="132" t="s">
        <v>283</v>
      </c>
      <c r="C27" s="89" t="s">
        <v>1835</v>
      </c>
      <c r="D27" s="120" t="s">
        <v>282</v>
      </c>
      <c r="E27" s="88" t="s">
        <v>295</v>
      </c>
    </row>
    <row r="28" spans="1:5" ht="15" customHeight="1" x14ac:dyDescent="0.15">
      <c r="A28" s="136" t="s">
        <v>296</v>
      </c>
      <c r="B28" s="129" t="s">
        <v>299</v>
      </c>
      <c r="C28" s="84" t="s">
        <v>1836</v>
      </c>
      <c r="D28" s="117" t="s">
        <v>298</v>
      </c>
      <c r="E28" s="83" t="s">
        <v>297</v>
      </c>
    </row>
    <row r="29" spans="1:5" ht="15" customHeight="1" x14ac:dyDescent="0.15">
      <c r="A29" s="137" t="s">
        <v>300</v>
      </c>
      <c r="B29" s="130" t="s">
        <v>299</v>
      </c>
      <c r="C29" s="86" t="s">
        <v>1836</v>
      </c>
      <c r="D29" s="118" t="s">
        <v>298</v>
      </c>
      <c r="E29" s="85" t="s">
        <v>301</v>
      </c>
    </row>
    <row r="30" spans="1:5" ht="15" customHeight="1" x14ac:dyDescent="0.15">
      <c r="A30" s="137" t="s">
        <v>302</v>
      </c>
      <c r="B30" s="130" t="s">
        <v>299</v>
      </c>
      <c r="C30" s="86" t="s">
        <v>1836</v>
      </c>
      <c r="D30" s="118" t="s">
        <v>298</v>
      </c>
      <c r="E30" s="85" t="s">
        <v>303</v>
      </c>
    </row>
    <row r="31" spans="1:5" ht="15" customHeight="1" x14ac:dyDescent="0.15">
      <c r="A31" s="137" t="s">
        <v>304</v>
      </c>
      <c r="B31" s="130" t="s">
        <v>299</v>
      </c>
      <c r="C31" s="86" t="s">
        <v>1836</v>
      </c>
      <c r="D31" s="118" t="s">
        <v>298</v>
      </c>
      <c r="E31" s="85" t="s">
        <v>305</v>
      </c>
    </row>
    <row r="32" spans="1:5" ht="15" customHeight="1" x14ac:dyDescent="0.15">
      <c r="A32" s="137" t="s">
        <v>306</v>
      </c>
      <c r="B32" s="130" t="s">
        <v>299</v>
      </c>
      <c r="C32" s="86" t="s">
        <v>1836</v>
      </c>
      <c r="D32" s="118" t="s">
        <v>298</v>
      </c>
      <c r="E32" s="85" t="s">
        <v>307</v>
      </c>
    </row>
    <row r="33" spans="1:5" ht="15" customHeight="1" x14ac:dyDescent="0.15">
      <c r="A33" s="137" t="s">
        <v>308</v>
      </c>
      <c r="B33" s="130" t="s">
        <v>299</v>
      </c>
      <c r="C33" s="86" t="s">
        <v>1836</v>
      </c>
      <c r="D33" s="118" t="s">
        <v>298</v>
      </c>
      <c r="E33" s="85" t="s">
        <v>309</v>
      </c>
    </row>
    <row r="34" spans="1:5" ht="15" customHeight="1" x14ac:dyDescent="0.15">
      <c r="A34" s="137" t="s">
        <v>310</v>
      </c>
      <c r="B34" s="130" t="s">
        <v>299</v>
      </c>
      <c r="C34" s="86" t="s">
        <v>1836</v>
      </c>
      <c r="D34" s="118" t="s">
        <v>298</v>
      </c>
      <c r="E34" s="85" t="s">
        <v>311</v>
      </c>
    </row>
    <row r="35" spans="1:5" ht="15" customHeight="1" x14ac:dyDescent="0.15">
      <c r="A35" s="137" t="s">
        <v>312</v>
      </c>
      <c r="B35" s="130" t="s">
        <v>299</v>
      </c>
      <c r="C35" s="86" t="s">
        <v>1836</v>
      </c>
      <c r="D35" s="118" t="s">
        <v>314</v>
      </c>
      <c r="E35" s="85" t="s">
        <v>313</v>
      </c>
    </row>
    <row r="36" spans="1:5" ht="15" customHeight="1" x14ac:dyDescent="0.15">
      <c r="A36" s="137" t="s">
        <v>315</v>
      </c>
      <c r="B36" s="130" t="s">
        <v>299</v>
      </c>
      <c r="C36" s="86" t="s">
        <v>1836</v>
      </c>
      <c r="D36" s="118" t="s">
        <v>314</v>
      </c>
      <c r="E36" s="85" t="s">
        <v>316</v>
      </c>
    </row>
    <row r="37" spans="1:5" ht="15" customHeight="1" x14ac:dyDescent="0.15">
      <c r="A37" s="137" t="s">
        <v>317</v>
      </c>
      <c r="B37" s="130" t="s">
        <v>299</v>
      </c>
      <c r="C37" s="86" t="s">
        <v>1836</v>
      </c>
      <c r="D37" s="118" t="s">
        <v>314</v>
      </c>
      <c r="E37" s="85" t="s">
        <v>318</v>
      </c>
    </row>
    <row r="38" spans="1:5" ht="15" customHeight="1" x14ac:dyDescent="0.15">
      <c r="A38" s="137" t="s">
        <v>319</v>
      </c>
      <c r="B38" s="130" t="s">
        <v>299</v>
      </c>
      <c r="C38" s="86" t="s">
        <v>1836</v>
      </c>
      <c r="D38" s="118" t="s">
        <v>314</v>
      </c>
      <c r="E38" s="85" t="s">
        <v>320</v>
      </c>
    </row>
    <row r="39" spans="1:5" ht="15" customHeight="1" x14ac:dyDescent="0.15">
      <c r="A39" s="137" t="s">
        <v>321</v>
      </c>
      <c r="B39" s="130" t="s">
        <v>299</v>
      </c>
      <c r="C39" s="86" t="s">
        <v>1836</v>
      </c>
      <c r="D39" s="118" t="s">
        <v>314</v>
      </c>
      <c r="E39" s="85" t="s">
        <v>322</v>
      </c>
    </row>
    <row r="40" spans="1:5" ht="15" customHeight="1" x14ac:dyDescent="0.15">
      <c r="A40" s="137" t="s">
        <v>323</v>
      </c>
      <c r="B40" s="130" t="s">
        <v>299</v>
      </c>
      <c r="C40" s="86" t="s">
        <v>1836</v>
      </c>
      <c r="D40" s="118" t="s">
        <v>314</v>
      </c>
      <c r="E40" s="85" t="s">
        <v>324</v>
      </c>
    </row>
    <row r="41" spans="1:5" ht="15" customHeight="1" x14ac:dyDescent="0.15">
      <c r="A41" s="137" t="s">
        <v>325</v>
      </c>
      <c r="B41" s="130" t="s">
        <v>299</v>
      </c>
      <c r="C41" s="86" t="s">
        <v>1836</v>
      </c>
      <c r="D41" s="118" t="s">
        <v>314</v>
      </c>
      <c r="E41" s="85" t="s">
        <v>326</v>
      </c>
    </row>
    <row r="42" spans="1:5" ht="15" customHeight="1" x14ac:dyDescent="0.15">
      <c r="A42" s="137" t="s">
        <v>327</v>
      </c>
      <c r="B42" s="130" t="s">
        <v>299</v>
      </c>
      <c r="C42" s="86" t="s">
        <v>1836</v>
      </c>
      <c r="D42" s="118" t="s">
        <v>314</v>
      </c>
      <c r="E42" s="85" t="s">
        <v>328</v>
      </c>
    </row>
    <row r="43" spans="1:5" ht="15" customHeight="1" x14ac:dyDescent="0.15">
      <c r="A43" s="137" t="s">
        <v>329</v>
      </c>
      <c r="B43" s="130" t="s">
        <v>299</v>
      </c>
      <c r="C43" s="86" t="s">
        <v>1836</v>
      </c>
      <c r="D43" s="118" t="s">
        <v>314</v>
      </c>
      <c r="E43" s="85" t="s">
        <v>330</v>
      </c>
    </row>
    <row r="44" spans="1:5" ht="15" customHeight="1" x14ac:dyDescent="0.15">
      <c r="A44" s="137" t="s">
        <v>331</v>
      </c>
      <c r="B44" s="130" t="s">
        <v>299</v>
      </c>
      <c r="C44" s="86" t="s">
        <v>1836</v>
      </c>
      <c r="D44" s="118" t="s">
        <v>314</v>
      </c>
      <c r="E44" s="85" t="s">
        <v>332</v>
      </c>
    </row>
    <row r="45" spans="1:5" ht="15" customHeight="1" x14ac:dyDescent="0.15">
      <c r="A45" s="137" t="s">
        <v>333</v>
      </c>
      <c r="B45" s="130" t="s">
        <v>299</v>
      </c>
      <c r="C45" s="86" t="s">
        <v>1836</v>
      </c>
      <c r="D45" s="118" t="s">
        <v>335</v>
      </c>
      <c r="E45" s="85" t="s">
        <v>334</v>
      </c>
    </row>
    <row r="46" spans="1:5" ht="15" customHeight="1" x14ac:dyDescent="0.15">
      <c r="A46" s="137" t="s">
        <v>336</v>
      </c>
      <c r="B46" s="130" t="s">
        <v>299</v>
      </c>
      <c r="C46" s="86" t="s">
        <v>1836</v>
      </c>
      <c r="D46" s="118" t="s">
        <v>335</v>
      </c>
      <c r="E46" s="85" t="s">
        <v>337</v>
      </c>
    </row>
    <row r="47" spans="1:5" ht="15" customHeight="1" x14ac:dyDescent="0.15">
      <c r="A47" s="137" t="s">
        <v>338</v>
      </c>
      <c r="B47" s="130" t="s">
        <v>299</v>
      </c>
      <c r="C47" s="86" t="s">
        <v>1836</v>
      </c>
      <c r="D47" s="118" t="s">
        <v>335</v>
      </c>
      <c r="E47" s="85" t="s">
        <v>339</v>
      </c>
    </row>
    <row r="48" spans="1:5" ht="15" customHeight="1" x14ac:dyDescent="0.15">
      <c r="A48" s="137" t="s">
        <v>340</v>
      </c>
      <c r="B48" s="130" t="s">
        <v>299</v>
      </c>
      <c r="C48" s="86" t="s">
        <v>1836</v>
      </c>
      <c r="D48" s="118" t="s">
        <v>335</v>
      </c>
      <c r="E48" s="85" t="s">
        <v>341</v>
      </c>
    </row>
    <row r="49" spans="1:5" ht="15" customHeight="1" x14ac:dyDescent="0.15">
      <c r="A49" s="137" t="s">
        <v>342</v>
      </c>
      <c r="B49" s="130" t="s">
        <v>299</v>
      </c>
      <c r="C49" s="86" t="s">
        <v>1836</v>
      </c>
      <c r="D49" s="118" t="s">
        <v>335</v>
      </c>
      <c r="E49" s="85" t="s">
        <v>343</v>
      </c>
    </row>
    <row r="50" spans="1:5" ht="15" customHeight="1" x14ac:dyDescent="0.15">
      <c r="A50" s="139" t="s">
        <v>344</v>
      </c>
      <c r="B50" s="132" t="s">
        <v>299</v>
      </c>
      <c r="C50" s="89" t="s">
        <v>1836</v>
      </c>
      <c r="D50" s="120" t="s">
        <v>335</v>
      </c>
      <c r="E50" s="88" t="s">
        <v>345</v>
      </c>
    </row>
    <row r="51" spans="1:5" ht="15" customHeight="1" x14ac:dyDescent="0.15">
      <c r="A51" s="136" t="s">
        <v>346</v>
      </c>
      <c r="B51" s="129" t="s">
        <v>349</v>
      </c>
      <c r="C51" s="84" t="s">
        <v>1837</v>
      </c>
      <c r="D51" s="117" t="s">
        <v>348</v>
      </c>
      <c r="E51" s="83" t="s">
        <v>347</v>
      </c>
    </row>
    <row r="52" spans="1:5" ht="15" customHeight="1" x14ac:dyDescent="0.15">
      <c r="A52" s="137" t="s">
        <v>350</v>
      </c>
      <c r="B52" s="130" t="s">
        <v>349</v>
      </c>
      <c r="C52" s="86" t="s">
        <v>1837</v>
      </c>
      <c r="D52" s="118" t="s">
        <v>348</v>
      </c>
      <c r="E52" s="85" t="s">
        <v>351</v>
      </c>
    </row>
    <row r="53" spans="1:5" ht="15" customHeight="1" x14ac:dyDescent="0.15">
      <c r="A53" s="137" t="s">
        <v>352</v>
      </c>
      <c r="B53" s="130" t="s">
        <v>349</v>
      </c>
      <c r="C53" s="86" t="s">
        <v>1837</v>
      </c>
      <c r="D53" s="118" t="s">
        <v>348</v>
      </c>
      <c r="E53" s="85" t="s">
        <v>353</v>
      </c>
    </row>
    <row r="54" spans="1:5" ht="15" customHeight="1" x14ac:dyDescent="0.15">
      <c r="A54" s="137" t="s">
        <v>354</v>
      </c>
      <c r="B54" s="130" t="s">
        <v>349</v>
      </c>
      <c r="C54" s="86" t="s">
        <v>1837</v>
      </c>
      <c r="D54" s="118" t="s">
        <v>348</v>
      </c>
      <c r="E54" s="85" t="s">
        <v>355</v>
      </c>
    </row>
    <row r="55" spans="1:5" ht="15" customHeight="1" x14ac:dyDescent="0.15">
      <c r="A55" s="137" t="s">
        <v>356</v>
      </c>
      <c r="B55" s="130" t="s">
        <v>349</v>
      </c>
      <c r="C55" s="86" t="s">
        <v>1837</v>
      </c>
      <c r="D55" s="118" t="s">
        <v>348</v>
      </c>
      <c r="E55" s="85" t="s">
        <v>357</v>
      </c>
    </row>
    <row r="56" spans="1:5" ht="15" customHeight="1" x14ac:dyDescent="0.15">
      <c r="A56" s="137" t="s">
        <v>358</v>
      </c>
      <c r="B56" s="130" t="s">
        <v>349</v>
      </c>
      <c r="C56" s="86" t="s">
        <v>1837</v>
      </c>
      <c r="D56" s="118" t="s">
        <v>348</v>
      </c>
      <c r="E56" s="85" t="s">
        <v>359</v>
      </c>
    </row>
    <row r="57" spans="1:5" ht="15" customHeight="1" x14ac:dyDescent="0.15">
      <c r="A57" s="137" t="s">
        <v>360</v>
      </c>
      <c r="B57" s="130" t="s">
        <v>349</v>
      </c>
      <c r="C57" s="86" t="s">
        <v>1837</v>
      </c>
      <c r="D57" s="118" t="s">
        <v>348</v>
      </c>
      <c r="E57" s="85" t="s">
        <v>361</v>
      </c>
    </row>
    <row r="58" spans="1:5" ht="15" customHeight="1" x14ac:dyDescent="0.15">
      <c r="A58" s="137" t="s">
        <v>362</v>
      </c>
      <c r="B58" s="130" t="s">
        <v>349</v>
      </c>
      <c r="C58" s="86" t="s">
        <v>1837</v>
      </c>
      <c r="D58" s="118" t="s">
        <v>348</v>
      </c>
      <c r="E58" s="85" t="s">
        <v>363</v>
      </c>
    </row>
    <row r="59" spans="1:5" ht="15" customHeight="1" x14ac:dyDescent="0.15">
      <c r="A59" s="137" t="s">
        <v>364</v>
      </c>
      <c r="B59" s="130" t="s">
        <v>349</v>
      </c>
      <c r="C59" s="86" t="s">
        <v>1837</v>
      </c>
      <c r="D59" s="118" t="s">
        <v>348</v>
      </c>
      <c r="E59" s="85" t="s">
        <v>365</v>
      </c>
    </row>
    <row r="60" spans="1:5" ht="15" customHeight="1" x14ac:dyDescent="0.15">
      <c r="A60" s="137" t="s">
        <v>366</v>
      </c>
      <c r="B60" s="130" t="s">
        <v>349</v>
      </c>
      <c r="C60" s="86" t="s">
        <v>1837</v>
      </c>
      <c r="D60" s="118" t="s">
        <v>348</v>
      </c>
      <c r="E60" s="85" t="s">
        <v>367</v>
      </c>
    </row>
    <row r="61" spans="1:5" ht="15" customHeight="1" x14ac:dyDescent="0.15">
      <c r="A61" s="137" t="s">
        <v>368</v>
      </c>
      <c r="B61" s="130" t="s">
        <v>349</v>
      </c>
      <c r="C61" s="86" t="s">
        <v>1837</v>
      </c>
      <c r="D61" s="118" t="s">
        <v>370</v>
      </c>
      <c r="E61" s="85" t="s">
        <v>369</v>
      </c>
    </row>
    <row r="62" spans="1:5" ht="15" customHeight="1" x14ac:dyDescent="0.15">
      <c r="A62" s="137" t="s">
        <v>371</v>
      </c>
      <c r="B62" s="130" t="s">
        <v>349</v>
      </c>
      <c r="C62" s="86" t="s">
        <v>1837</v>
      </c>
      <c r="D62" s="118" t="s">
        <v>370</v>
      </c>
      <c r="E62" s="85" t="s">
        <v>372</v>
      </c>
    </row>
    <row r="63" spans="1:5" ht="15" customHeight="1" x14ac:dyDescent="0.15">
      <c r="A63" s="137" t="s">
        <v>373</v>
      </c>
      <c r="B63" s="130" t="s">
        <v>349</v>
      </c>
      <c r="C63" s="86" t="s">
        <v>1837</v>
      </c>
      <c r="D63" s="118" t="s">
        <v>370</v>
      </c>
      <c r="E63" s="85" t="s">
        <v>374</v>
      </c>
    </row>
    <row r="64" spans="1:5" ht="15" customHeight="1" x14ac:dyDescent="0.15">
      <c r="A64" s="137" t="s">
        <v>375</v>
      </c>
      <c r="B64" s="130" t="s">
        <v>349</v>
      </c>
      <c r="C64" s="86" t="s">
        <v>1837</v>
      </c>
      <c r="D64" s="118" t="s">
        <v>370</v>
      </c>
      <c r="E64" s="85" t="s">
        <v>376</v>
      </c>
    </row>
    <row r="65" spans="1:5" ht="15" customHeight="1" x14ac:dyDescent="0.15">
      <c r="A65" s="137" t="s">
        <v>377</v>
      </c>
      <c r="B65" s="130" t="s">
        <v>349</v>
      </c>
      <c r="C65" s="86" t="s">
        <v>1837</v>
      </c>
      <c r="D65" s="118" t="s">
        <v>370</v>
      </c>
      <c r="E65" s="85" t="s">
        <v>378</v>
      </c>
    </row>
    <row r="66" spans="1:5" ht="15" customHeight="1" x14ac:dyDescent="0.15">
      <c r="A66" s="137" t="s">
        <v>379</v>
      </c>
      <c r="B66" s="130" t="s">
        <v>349</v>
      </c>
      <c r="C66" s="86" t="s">
        <v>1837</v>
      </c>
      <c r="D66" s="118" t="s">
        <v>370</v>
      </c>
      <c r="E66" s="85" t="s">
        <v>380</v>
      </c>
    </row>
    <row r="67" spans="1:5" ht="15" customHeight="1" x14ac:dyDescent="0.15">
      <c r="A67" s="137" t="s">
        <v>381</v>
      </c>
      <c r="B67" s="130" t="s">
        <v>349</v>
      </c>
      <c r="C67" s="86" t="s">
        <v>1837</v>
      </c>
      <c r="D67" s="118" t="s">
        <v>370</v>
      </c>
      <c r="E67" s="85" t="s">
        <v>382</v>
      </c>
    </row>
    <row r="68" spans="1:5" ht="15" customHeight="1" x14ac:dyDescent="0.15">
      <c r="A68" s="137" t="s">
        <v>383</v>
      </c>
      <c r="B68" s="130" t="s">
        <v>349</v>
      </c>
      <c r="C68" s="86" t="s">
        <v>1837</v>
      </c>
      <c r="D68" s="118" t="s">
        <v>385</v>
      </c>
      <c r="E68" s="85" t="s">
        <v>384</v>
      </c>
    </row>
    <row r="69" spans="1:5" ht="15" customHeight="1" x14ac:dyDescent="0.15">
      <c r="A69" s="137" t="s">
        <v>386</v>
      </c>
      <c r="B69" s="130" t="s">
        <v>349</v>
      </c>
      <c r="C69" s="86" t="s">
        <v>1837</v>
      </c>
      <c r="D69" s="118" t="s">
        <v>385</v>
      </c>
      <c r="E69" s="85" t="s">
        <v>387</v>
      </c>
    </row>
    <row r="70" spans="1:5" ht="15" customHeight="1" x14ac:dyDescent="0.15">
      <c r="A70" s="137" t="s">
        <v>388</v>
      </c>
      <c r="B70" s="130" t="s">
        <v>349</v>
      </c>
      <c r="C70" s="86" t="s">
        <v>1837</v>
      </c>
      <c r="D70" s="118" t="s">
        <v>385</v>
      </c>
      <c r="E70" s="85" t="s">
        <v>389</v>
      </c>
    </row>
    <row r="71" spans="1:5" ht="15" customHeight="1" x14ac:dyDescent="0.15">
      <c r="A71" s="137" t="s">
        <v>390</v>
      </c>
      <c r="B71" s="130" t="s">
        <v>349</v>
      </c>
      <c r="C71" s="86" t="s">
        <v>1837</v>
      </c>
      <c r="D71" s="118" t="s">
        <v>385</v>
      </c>
      <c r="E71" s="85" t="s">
        <v>391</v>
      </c>
    </row>
    <row r="72" spans="1:5" ht="15" customHeight="1" x14ac:dyDescent="0.15">
      <c r="A72" s="137" t="s">
        <v>392</v>
      </c>
      <c r="B72" s="130" t="s">
        <v>349</v>
      </c>
      <c r="C72" s="86" t="s">
        <v>1837</v>
      </c>
      <c r="D72" s="118" t="s">
        <v>385</v>
      </c>
      <c r="E72" s="85" t="s">
        <v>393</v>
      </c>
    </row>
    <row r="73" spans="1:5" ht="15" customHeight="1" x14ac:dyDescent="0.15">
      <c r="A73" s="137" t="s">
        <v>394</v>
      </c>
      <c r="B73" s="130" t="s">
        <v>349</v>
      </c>
      <c r="C73" s="86" t="s">
        <v>1837</v>
      </c>
      <c r="D73" s="118" t="s">
        <v>385</v>
      </c>
      <c r="E73" s="85" t="s">
        <v>395</v>
      </c>
    </row>
    <row r="74" spans="1:5" ht="15" customHeight="1" x14ac:dyDescent="0.15">
      <c r="A74" s="137" t="s">
        <v>396</v>
      </c>
      <c r="B74" s="130" t="s">
        <v>349</v>
      </c>
      <c r="C74" s="86" t="s">
        <v>1837</v>
      </c>
      <c r="D74" s="118" t="s">
        <v>385</v>
      </c>
      <c r="E74" s="85" t="s">
        <v>397</v>
      </c>
    </row>
    <row r="75" spans="1:5" ht="15" customHeight="1" x14ac:dyDescent="0.15">
      <c r="A75" s="137" t="s">
        <v>398</v>
      </c>
      <c r="B75" s="130" t="s">
        <v>349</v>
      </c>
      <c r="C75" s="86" t="s">
        <v>1837</v>
      </c>
      <c r="D75" s="118" t="s">
        <v>385</v>
      </c>
      <c r="E75" s="85" t="s">
        <v>399</v>
      </c>
    </row>
    <row r="76" spans="1:5" ht="15" customHeight="1" x14ac:dyDescent="0.15">
      <c r="A76" s="137" t="s">
        <v>400</v>
      </c>
      <c r="B76" s="130" t="s">
        <v>349</v>
      </c>
      <c r="C76" s="86" t="s">
        <v>1837</v>
      </c>
      <c r="D76" s="118" t="s">
        <v>385</v>
      </c>
      <c r="E76" s="85" t="s">
        <v>401</v>
      </c>
    </row>
    <row r="77" spans="1:5" ht="15" customHeight="1" x14ac:dyDescent="0.15">
      <c r="A77" s="137" t="s">
        <v>402</v>
      </c>
      <c r="B77" s="130" t="s">
        <v>349</v>
      </c>
      <c r="C77" s="86" t="s">
        <v>1837</v>
      </c>
      <c r="D77" s="118" t="s">
        <v>385</v>
      </c>
      <c r="E77" s="85" t="s">
        <v>403</v>
      </c>
    </row>
    <row r="78" spans="1:5" ht="15" customHeight="1" x14ac:dyDescent="0.15">
      <c r="A78" s="137" t="s">
        <v>404</v>
      </c>
      <c r="B78" s="130" t="s">
        <v>349</v>
      </c>
      <c r="C78" s="86" t="s">
        <v>1837</v>
      </c>
      <c r="D78" s="118" t="s">
        <v>406</v>
      </c>
      <c r="E78" s="85" t="s">
        <v>405</v>
      </c>
    </row>
    <row r="79" spans="1:5" ht="15" customHeight="1" x14ac:dyDescent="0.15">
      <c r="A79" s="137" t="s">
        <v>407</v>
      </c>
      <c r="B79" s="130" t="s">
        <v>349</v>
      </c>
      <c r="C79" s="86" t="s">
        <v>1837</v>
      </c>
      <c r="D79" s="118" t="s">
        <v>406</v>
      </c>
      <c r="E79" s="85" t="s">
        <v>408</v>
      </c>
    </row>
    <row r="80" spans="1:5" ht="15" customHeight="1" x14ac:dyDescent="0.15">
      <c r="A80" s="137" t="s">
        <v>409</v>
      </c>
      <c r="B80" s="130" t="s">
        <v>349</v>
      </c>
      <c r="C80" s="86" t="s">
        <v>1837</v>
      </c>
      <c r="D80" s="118" t="s">
        <v>406</v>
      </c>
      <c r="E80" s="85" t="s">
        <v>410</v>
      </c>
    </row>
    <row r="81" spans="1:5" ht="15" customHeight="1" x14ac:dyDescent="0.15">
      <c r="A81" s="137" t="s">
        <v>411</v>
      </c>
      <c r="B81" s="130" t="s">
        <v>349</v>
      </c>
      <c r="C81" s="86" t="s">
        <v>1837</v>
      </c>
      <c r="D81" s="118" t="s">
        <v>406</v>
      </c>
      <c r="E81" s="85" t="s">
        <v>412</v>
      </c>
    </row>
    <row r="82" spans="1:5" ht="15" customHeight="1" x14ac:dyDescent="0.15">
      <c r="A82" s="137" t="s">
        <v>413</v>
      </c>
      <c r="B82" s="130" t="s">
        <v>349</v>
      </c>
      <c r="C82" s="86" t="s">
        <v>1837</v>
      </c>
      <c r="D82" s="118" t="s">
        <v>406</v>
      </c>
      <c r="E82" s="85" t="s">
        <v>414</v>
      </c>
    </row>
    <row r="83" spans="1:5" ht="15" customHeight="1" x14ac:dyDescent="0.15">
      <c r="A83" s="137" t="s">
        <v>415</v>
      </c>
      <c r="B83" s="130" t="s">
        <v>349</v>
      </c>
      <c r="C83" s="86" t="s">
        <v>1837</v>
      </c>
      <c r="D83" s="118" t="s">
        <v>417</v>
      </c>
      <c r="E83" s="85" t="s">
        <v>416</v>
      </c>
    </row>
    <row r="84" spans="1:5" ht="15" customHeight="1" x14ac:dyDescent="0.15">
      <c r="A84" s="137" t="s">
        <v>418</v>
      </c>
      <c r="B84" s="130" t="s">
        <v>349</v>
      </c>
      <c r="C84" s="86" t="s">
        <v>1837</v>
      </c>
      <c r="D84" s="118" t="s">
        <v>417</v>
      </c>
      <c r="E84" s="85" t="s">
        <v>419</v>
      </c>
    </row>
    <row r="85" spans="1:5" ht="15" customHeight="1" x14ac:dyDescent="0.15">
      <c r="A85" s="137" t="s">
        <v>420</v>
      </c>
      <c r="B85" s="130" t="s">
        <v>349</v>
      </c>
      <c r="C85" s="86" t="s">
        <v>1837</v>
      </c>
      <c r="D85" s="118" t="s">
        <v>417</v>
      </c>
      <c r="E85" s="85" t="s">
        <v>421</v>
      </c>
    </row>
    <row r="86" spans="1:5" ht="15" customHeight="1" x14ac:dyDescent="0.15">
      <c r="A86" s="137" t="s">
        <v>422</v>
      </c>
      <c r="B86" s="130" t="s">
        <v>349</v>
      </c>
      <c r="C86" s="86" t="s">
        <v>1837</v>
      </c>
      <c r="D86" s="118" t="s">
        <v>417</v>
      </c>
      <c r="E86" s="85" t="s">
        <v>423</v>
      </c>
    </row>
    <row r="87" spans="1:5" ht="15" customHeight="1" x14ac:dyDescent="0.15">
      <c r="A87" s="137" t="s">
        <v>424</v>
      </c>
      <c r="B87" s="130" t="s">
        <v>349</v>
      </c>
      <c r="C87" s="86" t="s">
        <v>1837</v>
      </c>
      <c r="D87" s="118" t="s">
        <v>417</v>
      </c>
      <c r="E87" s="85" t="s">
        <v>425</v>
      </c>
    </row>
    <row r="88" spans="1:5" ht="15" customHeight="1" x14ac:dyDescent="0.15">
      <c r="A88" s="137" t="s">
        <v>426</v>
      </c>
      <c r="B88" s="130" t="s">
        <v>349</v>
      </c>
      <c r="C88" s="86" t="s">
        <v>1837</v>
      </c>
      <c r="D88" s="118" t="s">
        <v>428</v>
      </c>
      <c r="E88" s="85" t="s">
        <v>427</v>
      </c>
    </row>
    <row r="89" spans="1:5" ht="15" customHeight="1" x14ac:dyDescent="0.15">
      <c r="A89" s="137" t="s">
        <v>429</v>
      </c>
      <c r="B89" s="130" t="s">
        <v>349</v>
      </c>
      <c r="C89" s="86" t="s">
        <v>1837</v>
      </c>
      <c r="D89" s="118" t="s">
        <v>428</v>
      </c>
      <c r="E89" s="85" t="s">
        <v>430</v>
      </c>
    </row>
    <row r="90" spans="1:5" ht="15" customHeight="1" x14ac:dyDescent="0.15">
      <c r="A90" s="137" t="s">
        <v>431</v>
      </c>
      <c r="B90" s="130" t="s">
        <v>349</v>
      </c>
      <c r="C90" s="86" t="s">
        <v>1837</v>
      </c>
      <c r="D90" s="118" t="s">
        <v>428</v>
      </c>
      <c r="E90" s="85" t="s">
        <v>432</v>
      </c>
    </row>
    <row r="91" spans="1:5" ht="15" customHeight="1" x14ac:dyDescent="0.15">
      <c r="A91" s="137" t="s">
        <v>433</v>
      </c>
      <c r="B91" s="130" t="s">
        <v>349</v>
      </c>
      <c r="C91" s="86" t="s">
        <v>1837</v>
      </c>
      <c r="D91" s="118" t="s">
        <v>428</v>
      </c>
      <c r="E91" s="85" t="s">
        <v>434</v>
      </c>
    </row>
    <row r="92" spans="1:5" ht="15" customHeight="1" x14ac:dyDescent="0.15">
      <c r="A92" s="137" t="s">
        <v>435</v>
      </c>
      <c r="B92" s="130" t="s">
        <v>349</v>
      </c>
      <c r="C92" s="86" t="s">
        <v>1837</v>
      </c>
      <c r="D92" s="118" t="s">
        <v>428</v>
      </c>
      <c r="E92" s="85" t="s">
        <v>436</v>
      </c>
    </row>
    <row r="93" spans="1:5" ht="15" customHeight="1" x14ac:dyDescent="0.15">
      <c r="A93" s="137" t="s">
        <v>437</v>
      </c>
      <c r="B93" s="130" t="s">
        <v>349</v>
      </c>
      <c r="C93" s="86" t="s">
        <v>1837</v>
      </c>
      <c r="D93" s="118" t="s">
        <v>428</v>
      </c>
      <c r="E93" s="85" t="s">
        <v>438</v>
      </c>
    </row>
    <row r="94" spans="1:5" ht="15" customHeight="1" x14ac:dyDescent="0.15">
      <c r="A94" s="137" t="s">
        <v>439</v>
      </c>
      <c r="B94" s="130" t="s">
        <v>349</v>
      </c>
      <c r="C94" s="86" t="s">
        <v>1837</v>
      </c>
      <c r="D94" s="118" t="s">
        <v>428</v>
      </c>
      <c r="E94" s="85" t="s">
        <v>440</v>
      </c>
    </row>
    <row r="95" spans="1:5" ht="15" customHeight="1" x14ac:dyDescent="0.15">
      <c r="A95" s="137" t="s">
        <v>441</v>
      </c>
      <c r="B95" s="130" t="s">
        <v>349</v>
      </c>
      <c r="C95" s="86" t="s">
        <v>1837</v>
      </c>
      <c r="D95" s="118" t="s">
        <v>443</v>
      </c>
      <c r="E95" s="85" t="s">
        <v>442</v>
      </c>
    </row>
    <row r="96" spans="1:5" ht="15" customHeight="1" x14ac:dyDescent="0.15">
      <c r="A96" s="137" t="s">
        <v>444</v>
      </c>
      <c r="B96" s="130" t="s">
        <v>349</v>
      </c>
      <c r="C96" s="86" t="s">
        <v>1837</v>
      </c>
      <c r="D96" s="118" t="s">
        <v>443</v>
      </c>
      <c r="E96" s="85" t="s">
        <v>445</v>
      </c>
    </row>
    <row r="97" spans="1:5" ht="15" customHeight="1" x14ac:dyDescent="0.15">
      <c r="A97" s="137" t="s">
        <v>446</v>
      </c>
      <c r="B97" s="130" t="s">
        <v>349</v>
      </c>
      <c r="C97" s="86" t="s">
        <v>1837</v>
      </c>
      <c r="D97" s="118" t="s">
        <v>443</v>
      </c>
      <c r="E97" s="85" t="s">
        <v>447</v>
      </c>
    </row>
    <row r="98" spans="1:5" ht="15" customHeight="1" x14ac:dyDescent="0.15">
      <c r="A98" s="137" t="s">
        <v>448</v>
      </c>
      <c r="B98" s="130" t="s">
        <v>349</v>
      </c>
      <c r="C98" s="86" t="s">
        <v>1837</v>
      </c>
      <c r="D98" s="118" t="s">
        <v>443</v>
      </c>
      <c r="E98" s="85" t="s">
        <v>449</v>
      </c>
    </row>
    <row r="99" spans="1:5" ht="15" customHeight="1" x14ac:dyDescent="0.15">
      <c r="A99" s="137" t="s">
        <v>450</v>
      </c>
      <c r="B99" s="130" t="s">
        <v>349</v>
      </c>
      <c r="C99" s="86" t="s">
        <v>1837</v>
      </c>
      <c r="D99" s="118" t="s">
        <v>443</v>
      </c>
      <c r="E99" s="85" t="s">
        <v>451</v>
      </c>
    </row>
    <row r="100" spans="1:5" ht="15" customHeight="1" x14ac:dyDescent="0.15">
      <c r="A100" s="137" t="s">
        <v>452</v>
      </c>
      <c r="B100" s="130" t="s">
        <v>349</v>
      </c>
      <c r="C100" s="86" t="s">
        <v>1837</v>
      </c>
      <c r="D100" s="118" t="s">
        <v>454</v>
      </c>
      <c r="E100" s="85" t="s">
        <v>453</v>
      </c>
    </row>
    <row r="101" spans="1:5" ht="15" customHeight="1" x14ac:dyDescent="0.15">
      <c r="A101" s="137" t="s">
        <v>455</v>
      </c>
      <c r="B101" s="130" t="s">
        <v>349</v>
      </c>
      <c r="C101" s="86" t="s">
        <v>1837</v>
      </c>
      <c r="D101" s="118" t="s">
        <v>454</v>
      </c>
      <c r="E101" s="85" t="s">
        <v>456</v>
      </c>
    </row>
    <row r="102" spans="1:5" ht="15" customHeight="1" x14ac:dyDescent="0.15">
      <c r="A102" s="137" t="s">
        <v>457</v>
      </c>
      <c r="B102" s="130" t="s">
        <v>349</v>
      </c>
      <c r="C102" s="86" t="s">
        <v>1837</v>
      </c>
      <c r="D102" s="118" t="s">
        <v>454</v>
      </c>
      <c r="E102" s="85" t="s">
        <v>458</v>
      </c>
    </row>
    <row r="103" spans="1:5" ht="15" customHeight="1" x14ac:dyDescent="0.15">
      <c r="A103" s="137" t="s">
        <v>459</v>
      </c>
      <c r="B103" s="130" t="s">
        <v>349</v>
      </c>
      <c r="C103" s="86" t="s">
        <v>1837</v>
      </c>
      <c r="D103" s="118" t="s">
        <v>454</v>
      </c>
      <c r="E103" s="85" t="s">
        <v>460</v>
      </c>
    </row>
    <row r="104" spans="1:5" ht="15" customHeight="1" x14ac:dyDescent="0.15">
      <c r="A104" s="137" t="s">
        <v>461</v>
      </c>
      <c r="B104" s="130" t="s">
        <v>349</v>
      </c>
      <c r="C104" s="86" t="s">
        <v>1837</v>
      </c>
      <c r="D104" s="118" t="s">
        <v>454</v>
      </c>
      <c r="E104" s="85" t="s">
        <v>462</v>
      </c>
    </row>
    <row r="105" spans="1:5" ht="15" customHeight="1" x14ac:dyDescent="0.15">
      <c r="A105" s="137" t="s">
        <v>463</v>
      </c>
      <c r="B105" s="130" t="s">
        <v>349</v>
      </c>
      <c r="C105" s="86" t="s">
        <v>1837</v>
      </c>
      <c r="D105" s="118" t="s">
        <v>454</v>
      </c>
      <c r="E105" s="85" t="s">
        <v>464</v>
      </c>
    </row>
    <row r="106" spans="1:5" ht="15" customHeight="1" x14ac:dyDescent="0.15">
      <c r="A106" s="137" t="s">
        <v>465</v>
      </c>
      <c r="B106" s="130" t="s">
        <v>349</v>
      </c>
      <c r="C106" s="86" t="s">
        <v>1837</v>
      </c>
      <c r="D106" s="118" t="s">
        <v>454</v>
      </c>
      <c r="E106" s="85" t="s">
        <v>466</v>
      </c>
    </row>
    <row r="107" spans="1:5" ht="15" customHeight="1" x14ac:dyDescent="0.15">
      <c r="A107" s="137" t="s">
        <v>467</v>
      </c>
      <c r="B107" s="130" t="s">
        <v>349</v>
      </c>
      <c r="C107" s="86" t="s">
        <v>1837</v>
      </c>
      <c r="D107" s="118" t="s">
        <v>454</v>
      </c>
      <c r="E107" s="85" t="s">
        <v>468</v>
      </c>
    </row>
    <row r="108" spans="1:5" ht="15" customHeight="1" x14ac:dyDescent="0.15">
      <c r="A108" s="137" t="s">
        <v>469</v>
      </c>
      <c r="B108" s="130" t="s">
        <v>349</v>
      </c>
      <c r="C108" s="86" t="s">
        <v>1837</v>
      </c>
      <c r="D108" s="118" t="s">
        <v>471</v>
      </c>
      <c r="E108" s="85" t="s">
        <v>470</v>
      </c>
    </row>
    <row r="109" spans="1:5" ht="15" customHeight="1" x14ac:dyDescent="0.15">
      <c r="A109" s="137" t="s">
        <v>472</v>
      </c>
      <c r="B109" s="130" t="s">
        <v>349</v>
      </c>
      <c r="C109" s="86" t="s">
        <v>1837</v>
      </c>
      <c r="D109" s="118" t="s">
        <v>471</v>
      </c>
      <c r="E109" s="85" t="s">
        <v>473</v>
      </c>
    </row>
    <row r="110" spans="1:5" ht="15" customHeight="1" x14ac:dyDescent="0.15">
      <c r="A110" s="137" t="s">
        <v>474</v>
      </c>
      <c r="B110" s="130" t="s">
        <v>349</v>
      </c>
      <c r="C110" s="86" t="s">
        <v>1837</v>
      </c>
      <c r="D110" s="118" t="s">
        <v>471</v>
      </c>
      <c r="E110" s="85" t="s">
        <v>475</v>
      </c>
    </row>
    <row r="111" spans="1:5" ht="15" customHeight="1" x14ac:dyDescent="0.15">
      <c r="A111" s="137" t="s">
        <v>476</v>
      </c>
      <c r="B111" s="130" t="s">
        <v>349</v>
      </c>
      <c r="C111" s="86" t="s">
        <v>1837</v>
      </c>
      <c r="D111" s="118" t="s">
        <v>471</v>
      </c>
      <c r="E111" s="85" t="s">
        <v>477</v>
      </c>
    </row>
    <row r="112" spans="1:5" ht="15" customHeight="1" x14ac:dyDescent="0.15">
      <c r="A112" s="137" t="s">
        <v>478</v>
      </c>
      <c r="B112" s="130" t="s">
        <v>349</v>
      </c>
      <c r="C112" s="86" t="s">
        <v>1837</v>
      </c>
      <c r="D112" s="118" t="s">
        <v>471</v>
      </c>
      <c r="E112" s="85" t="s">
        <v>479</v>
      </c>
    </row>
    <row r="113" spans="1:5" ht="15" customHeight="1" x14ac:dyDescent="0.15">
      <c r="A113" s="137" t="s">
        <v>480</v>
      </c>
      <c r="B113" s="130" t="s">
        <v>349</v>
      </c>
      <c r="C113" s="86" t="s">
        <v>1837</v>
      </c>
      <c r="D113" s="118" t="s">
        <v>471</v>
      </c>
      <c r="E113" s="85" t="s">
        <v>481</v>
      </c>
    </row>
    <row r="114" spans="1:5" ht="15" customHeight="1" x14ac:dyDescent="0.15">
      <c r="A114" s="137" t="s">
        <v>482</v>
      </c>
      <c r="B114" s="130" t="s">
        <v>349</v>
      </c>
      <c r="C114" s="86" t="s">
        <v>1837</v>
      </c>
      <c r="D114" s="118" t="s">
        <v>484</v>
      </c>
      <c r="E114" s="85" t="s">
        <v>483</v>
      </c>
    </row>
    <row r="115" spans="1:5" ht="15" customHeight="1" x14ac:dyDescent="0.15">
      <c r="A115" s="137" t="s">
        <v>485</v>
      </c>
      <c r="B115" s="130" t="s">
        <v>349</v>
      </c>
      <c r="C115" s="86" t="s">
        <v>1837</v>
      </c>
      <c r="D115" s="118" t="s">
        <v>484</v>
      </c>
      <c r="E115" s="85" t="s">
        <v>486</v>
      </c>
    </row>
    <row r="116" spans="1:5" ht="15" customHeight="1" x14ac:dyDescent="0.15">
      <c r="A116" s="137" t="s">
        <v>487</v>
      </c>
      <c r="B116" s="130" t="s">
        <v>349</v>
      </c>
      <c r="C116" s="86" t="s">
        <v>1837</v>
      </c>
      <c r="D116" s="118" t="s">
        <v>484</v>
      </c>
      <c r="E116" s="85" t="s">
        <v>488</v>
      </c>
    </row>
    <row r="117" spans="1:5" ht="15" customHeight="1" x14ac:dyDescent="0.15">
      <c r="A117" s="137" t="s">
        <v>489</v>
      </c>
      <c r="B117" s="130" t="s">
        <v>349</v>
      </c>
      <c r="C117" s="86" t="s">
        <v>1837</v>
      </c>
      <c r="D117" s="118" t="s">
        <v>484</v>
      </c>
      <c r="E117" s="85" t="s">
        <v>490</v>
      </c>
    </row>
    <row r="118" spans="1:5" ht="15" customHeight="1" x14ac:dyDescent="0.15">
      <c r="A118" s="137" t="s">
        <v>491</v>
      </c>
      <c r="B118" s="130" t="s">
        <v>349</v>
      </c>
      <c r="C118" s="86" t="s">
        <v>1837</v>
      </c>
      <c r="D118" s="118" t="s">
        <v>484</v>
      </c>
      <c r="E118" s="85" t="s">
        <v>492</v>
      </c>
    </row>
    <row r="119" spans="1:5" ht="15" customHeight="1" x14ac:dyDescent="0.15">
      <c r="A119" s="137" t="s">
        <v>493</v>
      </c>
      <c r="B119" s="130" t="s">
        <v>349</v>
      </c>
      <c r="C119" s="86" t="s">
        <v>1837</v>
      </c>
      <c r="D119" s="118" t="s">
        <v>484</v>
      </c>
      <c r="E119" s="85" t="s">
        <v>494</v>
      </c>
    </row>
    <row r="120" spans="1:5" ht="15" customHeight="1" x14ac:dyDescent="0.15">
      <c r="A120" s="137" t="s">
        <v>495</v>
      </c>
      <c r="B120" s="130" t="s">
        <v>349</v>
      </c>
      <c r="C120" s="86" t="s">
        <v>1837</v>
      </c>
      <c r="D120" s="118" t="s">
        <v>484</v>
      </c>
      <c r="E120" s="85" t="s">
        <v>496</v>
      </c>
    </row>
    <row r="121" spans="1:5" ht="15" customHeight="1" x14ac:dyDescent="0.15">
      <c r="A121" s="137" t="s">
        <v>497</v>
      </c>
      <c r="B121" s="130" t="s">
        <v>349</v>
      </c>
      <c r="C121" s="86" t="s">
        <v>1837</v>
      </c>
      <c r="D121" s="118" t="s">
        <v>499</v>
      </c>
      <c r="E121" s="85" t="s">
        <v>498</v>
      </c>
    </row>
    <row r="122" spans="1:5" ht="15" customHeight="1" x14ac:dyDescent="0.15">
      <c r="A122" s="137" t="s">
        <v>500</v>
      </c>
      <c r="B122" s="130" t="s">
        <v>349</v>
      </c>
      <c r="C122" s="86" t="s">
        <v>1837</v>
      </c>
      <c r="D122" s="118" t="s">
        <v>499</v>
      </c>
      <c r="E122" s="85" t="s">
        <v>501</v>
      </c>
    </row>
    <row r="123" spans="1:5" ht="15" customHeight="1" x14ac:dyDescent="0.15">
      <c r="A123" s="137" t="s">
        <v>502</v>
      </c>
      <c r="B123" s="130" t="s">
        <v>349</v>
      </c>
      <c r="C123" s="86" t="s">
        <v>1837</v>
      </c>
      <c r="D123" s="118" t="s">
        <v>499</v>
      </c>
      <c r="E123" s="85" t="s">
        <v>503</v>
      </c>
    </row>
    <row r="124" spans="1:5" ht="15" customHeight="1" x14ac:dyDescent="0.15">
      <c r="A124" s="137" t="s">
        <v>504</v>
      </c>
      <c r="B124" s="130" t="s">
        <v>349</v>
      </c>
      <c r="C124" s="86" t="s">
        <v>1837</v>
      </c>
      <c r="D124" s="118" t="s">
        <v>499</v>
      </c>
      <c r="E124" s="85" t="s">
        <v>505</v>
      </c>
    </row>
    <row r="125" spans="1:5" ht="15" customHeight="1" x14ac:dyDescent="0.15">
      <c r="A125" s="137" t="s">
        <v>506</v>
      </c>
      <c r="B125" s="130" t="s">
        <v>349</v>
      </c>
      <c r="C125" s="86" t="s">
        <v>1837</v>
      </c>
      <c r="D125" s="118" t="s">
        <v>499</v>
      </c>
      <c r="E125" s="85" t="s">
        <v>507</v>
      </c>
    </row>
    <row r="126" spans="1:5" ht="15" customHeight="1" x14ac:dyDescent="0.15">
      <c r="A126" s="137" t="s">
        <v>508</v>
      </c>
      <c r="B126" s="130" t="s">
        <v>349</v>
      </c>
      <c r="C126" s="86" t="s">
        <v>1837</v>
      </c>
      <c r="D126" s="118" t="s">
        <v>510</v>
      </c>
      <c r="E126" s="85" t="s">
        <v>509</v>
      </c>
    </row>
    <row r="127" spans="1:5" ht="15" customHeight="1" x14ac:dyDescent="0.15">
      <c r="A127" s="137" t="s">
        <v>511</v>
      </c>
      <c r="B127" s="130" t="s">
        <v>349</v>
      </c>
      <c r="C127" s="86" t="s">
        <v>1837</v>
      </c>
      <c r="D127" s="118" t="s">
        <v>510</v>
      </c>
      <c r="E127" s="85" t="s">
        <v>512</v>
      </c>
    </row>
    <row r="128" spans="1:5" ht="15" customHeight="1" x14ac:dyDescent="0.15">
      <c r="A128" s="137" t="s">
        <v>513</v>
      </c>
      <c r="B128" s="130" t="s">
        <v>349</v>
      </c>
      <c r="C128" s="86" t="s">
        <v>1837</v>
      </c>
      <c r="D128" s="118" t="s">
        <v>510</v>
      </c>
      <c r="E128" s="85" t="s">
        <v>514</v>
      </c>
    </row>
    <row r="129" spans="1:5" ht="15" customHeight="1" x14ac:dyDescent="0.15">
      <c r="A129" s="137" t="s">
        <v>515</v>
      </c>
      <c r="B129" s="130" t="s">
        <v>349</v>
      </c>
      <c r="C129" s="86" t="s">
        <v>1837</v>
      </c>
      <c r="D129" s="118" t="s">
        <v>510</v>
      </c>
      <c r="E129" s="85" t="s">
        <v>516</v>
      </c>
    </row>
    <row r="130" spans="1:5" ht="15" customHeight="1" x14ac:dyDescent="0.15">
      <c r="A130" s="137" t="s">
        <v>517</v>
      </c>
      <c r="B130" s="130" t="s">
        <v>349</v>
      </c>
      <c r="C130" s="86" t="s">
        <v>1837</v>
      </c>
      <c r="D130" s="118" t="s">
        <v>510</v>
      </c>
      <c r="E130" s="85" t="s">
        <v>518</v>
      </c>
    </row>
    <row r="131" spans="1:5" ht="15" customHeight="1" x14ac:dyDescent="0.15">
      <c r="A131" s="137" t="s">
        <v>519</v>
      </c>
      <c r="B131" s="130" t="s">
        <v>349</v>
      </c>
      <c r="C131" s="86" t="s">
        <v>1837</v>
      </c>
      <c r="D131" s="118" t="s">
        <v>510</v>
      </c>
      <c r="E131" s="85" t="s">
        <v>520</v>
      </c>
    </row>
    <row r="132" spans="1:5" ht="15" customHeight="1" x14ac:dyDescent="0.15">
      <c r="A132" s="137" t="s">
        <v>521</v>
      </c>
      <c r="B132" s="130" t="s">
        <v>349</v>
      </c>
      <c r="C132" s="86" t="s">
        <v>1837</v>
      </c>
      <c r="D132" s="118" t="s">
        <v>510</v>
      </c>
      <c r="E132" s="85" t="s">
        <v>522</v>
      </c>
    </row>
    <row r="133" spans="1:5" ht="15" customHeight="1" x14ac:dyDescent="0.15">
      <c r="A133" s="137" t="s">
        <v>523</v>
      </c>
      <c r="B133" s="130" t="s">
        <v>349</v>
      </c>
      <c r="C133" s="86" t="s">
        <v>1837</v>
      </c>
      <c r="D133" s="118" t="s">
        <v>510</v>
      </c>
      <c r="E133" s="85" t="s">
        <v>524</v>
      </c>
    </row>
    <row r="134" spans="1:5" ht="15" customHeight="1" x14ac:dyDescent="0.15">
      <c r="A134" s="137" t="s">
        <v>525</v>
      </c>
      <c r="B134" s="130" t="s">
        <v>349</v>
      </c>
      <c r="C134" s="86" t="s">
        <v>1837</v>
      </c>
      <c r="D134" s="118" t="s">
        <v>510</v>
      </c>
      <c r="E134" s="85" t="s">
        <v>526</v>
      </c>
    </row>
    <row r="135" spans="1:5" ht="15" customHeight="1" x14ac:dyDescent="0.15">
      <c r="A135" s="137" t="s">
        <v>527</v>
      </c>
      <c r="B135" s="130" t="s">
        <v>349</v>
      </c>
      <c r="C135" s="86" t="s">
        <v>1837</v>
      </c>
      <c r="D135" s="118" t="s">
        <v>510</v>
      </c>
      <c r="E135" s="85" t="s">
        <v>528</v>
      </c>
    </row>
    <row r="136" spans="1:5" ht="15" customHeight="1" x14ac:dyDescent="0.15">
      <c r="A136" s="137" t="s">
        <v>529</v>
      </c>
      <c r="B136" s="130" t="s">
        <v>349</v>
      </c>
      <c r="C136" s="86" t="s">
        <v>1837</v>
      </c>
      <c r="D136" s="118" t="s">
        <v>531</v>
      </c>
      <c r="E136" s="85" t="s">
        <v>530</v>
      </c>
    </row>
    <row r="137" spans="1:5" ht="15" customHeight="1" x14ac:dyDescent="0.15">
      <c r="A137" s="137" t="s">
        <v>532</v>
      </c>
      <c r="B137" s="130" t="s">
        <v>349</v>
      </c>
      <c r="C137" s="86" t="s">
        <v>1837</v>
      </c>
      <c r="D137" s="118" t="s">
        <v>531</v>
      </c>
      <c r="E137" s="85" t="s">
        <v>533</v>
      </c>
    </row>
    <row r="138" spans="1:5" ht="15" customHeight="1" x14ac:dyDescent="0.15">
      <c r="A138" s="137" t="s">
        <v>534</v>
      </c>
      <c r="B138" s="130" t="s">
        <v>349</v>
      </c>
      <c r="C138" s="86" t="s">
        <v>1837</v>
      </c>
      <c r="D138" s="118" t="s">
        <v>531</v>
      </c>
      <c r="E138" s="85" t="s">
        <v>535</v>
      </c>
    </row>
    <row r="139" spans="1:5" ht="15" customHeight="1" x14ac:dyDescent="0.15">
      <c r="A139" s="137" t="s">
        <v>536</v>
      </c>
      <c r="B139" s="130" t="s">
        <v>349</v>
      </c>
      <c r="C139" s="86" t="s">
        <v>1837</v>
      </c>
      <c r="D139" s="118" t="s">
        <v>531</v>
      </c>
      <c r="E139" s="85" t="s">
        <v>537</v>
      </c>
    </row>
    <row r="140" spans="1:5" ht="15" customHeight="1" x14ac:dyDescent="0.15">
      <c r="A140" s="137" t="s">
        <v>538</v>
      </c>
      <c r="B140" s="130" t="s">
        <v>349</v>
      </c>
      <c r="C140" s="86" t="s">
        <v>1837</v>
      </c>
      <c r="D140" s="118" t="s">
        <v>531</v>
      </c>
      <c r="E140" s="85" t="s">
        <v>539</v>
      </c>
    </row>
    <row r="141" spans="1:5" ht="15" customHeight="1" x14ac:dyDescent="0.15">
      <c r="A141" s="137" t="s">
        <v>540</v>
      </c>
      <c r="B141" s="130" t="s">
        <v>349</v>
      </c>
      <c r="C141" s="86" t="s">
        <v>1837</v>
      </c>
      <c r="D141" s="118" t="s">
        <v>531</v>
      </c>
      <c r="E141" s="85" t="s">
        <v>541</v>
      </c>
    </row>
    <row r="142" spans="1:5" ht="15" customHeight="1" x14ac:dyDescent="0.15">
      <c r="A142" s="137" t="s">
        <v>542</v>
      </c>
      <c r="B142" s="130" t="s">
        <v>349</v>
      </c>
      <c r="C142" s="86" t="s">
        <v>1837</v>
      </c>
      <c r="D142" s="118" t="s">
        <v>531</v>
      </c>
      <c r="E142" s="85" t="s">
        <v>543</v>
      </c>
    </row>
    <row r="143" spans="1:5" ht="15" customHeight="1" x14ac:dyDescent="0.15">
      <c r="A143" s="137" t="s">
        <v>544</v>
      </c>
      <c r="B143" s="130" t="s">
        <v>349</v>
      </c>
      <c r="C143" s="86" t="s">
        <v>1837</v>
      </c>
      <c r="D143" s="118" t="s">
        <v>531</v>
      </c>
      <c r="E143" s="85" t="s">
        <v>545</v>
      </c>
    </row>
    <row r="144" spans="1:5" ht="15" customHeight="1" x14ac:dyDescent="0.15">
      <c r="A144" s="137" t="s">
        <v>546</v>
      </c>
      <c r="B144" s="130" t="s">
        <v>349</v>
      </c>
      <c r="C144" s="86" t="s">
        <v>1837</v>
      </c>
      <c r="D144" s="118" t="s">
        <v>531</v>
      </c>
      <c r="E144" s="85" t="s">
        <v>547</v>
      </c>
    </row>
    <row r="145" spans="1:5" ht="15" customHeight="1" x14ac:dyDescent="0.15">
      <c r="A145" s="137" t="s">
        <v>548</v>
      </c>
      <c r="B145" s="130" t="s">
        <v>349</v>
      </c>
      <c r="C145" s="86" t="s">
        <v>1837</v>
      </c>
      <c r="D145" s="118" t="s">
        <v>531</v>
      </c>
      <c r="E145" s="85" t="s">
        <v>549</v>
      </c>
    </row>
    <row r="146" spans="1:5" ht="15" customHeight="1" x14ac:dyDescent="0.15">
      <c r="A146" s="137" t="s">
        <v>550</v>
      </c>
      <c r="B146" s="130" t="s">
        <v>349</v>
      </c>
      <c r="C146" s="86" t="s">
        <v>1837</v>
      </c>
      <c r="D146" s="118" t="s">
        <v>552</v>
      </c>
      <c r="E146" s="85" t="s">
        <v>551</v>
      </c>
    </row>
    <row r="147" spans="1:5" ht="15" customHeight="1" x14ac:dyDescent="0.15">
      <c r="A147" s="137" t="s">
        <v>553</v>
      </c>
      <c r="B147" s="130" t="s">
        <v>349</v>
      </c>
      <c r="C147" s="86" t="s">
        <v>1837</v>
      </c>
      <c r="D147" s="118" t="s">
        <v>552</v>
      </c>
      <c r="E147" s="85" t="s">
        <v>554</v>
      </c>
    </row>
    <row r="148" spans="1:5" ht="15" customHeight="1" x14ac:dyDescent="0.15">
      <c r="A148" s="137" t="s">
        <v>555</v>
      </c>
      <c r="B148" s="130" t="s">
        <v>349</v>
      </c>
      <c r="C148" s="86" t="s">
        <v>1837</v>
      </c>
      <c r="D148" s="118" t="s">
        <v>552</v>
      </c>
      <c r="E148" s="85" t="s">
        <v>556</v>
      </c>
    </row>
    <row r="149" spans="1:5" ht="15" customHeight="1" x14ac:dyDescent="0.15">
      <c r="A149" s="137" t="s">
        <v>557</v>
      </c>
      <c r="B149" s="130" t="s">
        <v>349</v>
      </c>
      <c r="C149" s="86" t="s">
        <v>1837</v>
      </c>
      <c r="D149" s="118" t="s">
        <v>552</v>
      </c>
      <c r="E149" s="85" t="s">
        <v>558</v>
      </c>
    </row>
    <row r="150" spans="1:5" ht="15" customHeight="1" x14ac:dyDescent="0.15">
      <c r="A150" s="137" t="s">
        <v>559</v>
      </c>
      <c r="B150" s="130" t="s">
        <v>349</v>
      </c>
      <c r="C150" s="86" t="s">
        <v>1837</v>
      </c>
      <c r="D150" s="118" t="s">
        <v>552</v>
      </c>
      <c r="E150" s="85" t="s">
        <v>560</v>
      </c>
    </row>
    <row r="151" spans="1:5" ht="15" customHeight="1" x14ac:dyDescent="0.15">
      <c r="A151" s="137" t="s">
        <v>561</v>
      </c>
      <c r="B151" s="130" t="s">
        <v>349</v>
      </c>
      <c r="C151" s="86" t="s">
        <v>1837</v>
      </c>
      <c r="D151" s="118" t="s">
        <v>552</v>
      </c>
      <c r="E151" s="85" t="s">
        <v>562</v>
      </c>
    </row>
    <row r="152" spans="1:5" ht="15" customHeight="1" x14ac:dyDescent="0.15">
      <c r="A152" s="137" t="s">
        <v>563</v>
      </c>
      <c r="B152" s="130" t="s">
        <v>349</v>
      </c>
      <c r="C152" s="86" t="s">
        <v>1837</v>
      </c>
      <c r="D152" s="118" t="s">
        <v>552</v>
      </c>
      <c r="E152" s="85" t="s">
        <v>564</v>
      </c>
    </row>
    <row r="153" spans="1:5" ht="15" customHeight="1" x14ac:dyDescent="0.15">
      <c r="A153" s="137" t="s">
        <v>565</v>
      </c>
      <c r="B153" s="130" t="s">
        <v>349</v>
      </c>
      <c r="C153" s="86" t="s">
        <v>1837</v>
      </c>
      <c r="D153" s="118" t="s">
        <v>567</v>
      </c>
      <c r="E153" s="85" t="s">
        <v>566</v>
      </c>
    </row>
    <row r="154" spans="1:5" ht="15" customHeight="1" x14ac:dyDescent="0.15">
      <c r="A154" s="137" t="s">
        <v>568</v>
      </c>
      <c r="B154" s="130" t="s">
        <v>349</v>
      </c>
      <c r="C154" s="86" t="s">
        <v>1837</v>
      </c>
      <c r="D154" s="118" t="s">
        <v>567</v>
      </c>
      <c r="E154" s="85" t="s">
        <v>569</v>
      </c>
    </row>
    <row r="155" spans="1:5" ht="15" customHeight="1" x14ac:dyDescent="0.15">
      <c r="A155" s="137" t="s">
        <v>570</v>
      </c>
      <c r="B155" s="130" t="s">
        <v>349</v>
      </c>
      <c r="C155" s="86" t="s">
        <v>1837</v>
      </c>
      <c r="D155" s="118" t="s">
        <v>567</v>
      </c>
      <c r="E155" s="85" t="s">
        <v>571</v>
      </c>
    </row>
    <row r="156" spans="1:5" ht="15" customHeight="1" x14ac:dyDescent="0.15">
      <c r="A156" s="137" t="s">
        <v>572</v>
      </c>
      <c r="B156" s="130" t="s">
        <v>349</v>
      </c>
      <c r="C156" s="86" t="s">
        <v>1837</v>
      </c>
      <c r="D156" s="118" t="s">
        <v>567</v>
      </c>
      <c r="E156" s="85" t="s">
        <v>573</v>
      </c>
    </row>
    <row r="157" spans="1:5" ht="15" customHeight="1" x14ac:dyDescent="0.15">
      <c r="A157" s="137" t="s">
        <v>574</v>
      </c>
      <c r="B157" s="130" t="s">
        <v>349</v>
      </c>
      <c r="C157" s="86" t="s">
        <v>1837</v>
      </c>
      <c r="D157" s="118" t="s">
        <v>567</v>
      </c>
      <c r="E157" s="85" t="s">
        <v>575</v>
      </c>
    </row>
    <row r="158" spans="1:5" ht="15" customHeight="1" x14ac:dyDescent="0.15">
      <c r="A158" s="137" t="s">
        <v>576</v>
      </c>
      <c r="B158" s="130" t="s">
        <v>349</v>
      </c>
      <c r="C158" s="86" t="s">
        <v>1837</v>
      </c>
      <c r="D158" s="118" t="s">
        <v>567</v>
      </c>
      <c r="E158" s="85" t="s">
        <v>577</v>
      </c>
    </row>
    <row r="159" spans="1:5" ht="15" customHeight="1" x14ac:dyDescent="0.15">
      <c r="A159" s="137" t="s">
        <v>578</v>
      </c>
      <c r="B159" s="130" t="s">
        <v>349</v>
      </c>
      <c r="C159" s="86" t="s">
        <v>1837</v>
      </c>
      <c r="D159" s="118" t="s">
        <v>567</v>
      </c>
      <c r="E159" s="85" t="s">
        <v>579</v>
      </c>
    </row>
    <row r="160" spans="1:5" ht="15" customHeight="1" x14ac:dyDescent="0.15">
      <c r="A160" s="137" t="s">
        <v>580</v>
      </c>
      <c r="B160" s="130" t="s">
        <v>349</v>
      </c>
      <c r="C160" s="86" t="s">
        <v>1837</v>
      </c>
      <c r="D160" s="118" t="s">
        <v>582</v>
      </c>
      <c r="E160" s="85" t="s">
        <v>581</v>
      </c>
    </row>
    <row r="161" spans="1:5" ht="15" customHeight="1" x14ac:dyDescent="0.15">
      <c r="A161" s="137" t="s">
        <v>583</v>
      </c>
      <c r="B161" s="130" t="s">
        <v>349</v>
      </c>
      <c r="C161" s="86" t="s">
        <v>1837</v>
      </c>
      <c r="D161" s="118" t="s">
        <v>582</v>
      </c>
      <c r="E161" s="85" t="s">
        <v>584</v>
      </c>
    </row>
    <row r="162" spans="1:5" ht="15" customHeight="1" x14ac:dyDescent="0.15">
      <c r="A162" s="137" t="s">
        <v>585</v>
      </c>
      <c r="B162" s="130" t="s">
        <v>349</v>
      </c>
      <c r="C162" s="86" t="s">
        <v>1837</v>
      </c>
      <c r="D162" s="118" t="s">
        <v>582</v>
      </c>
      <c r="E162" s="85" t="s">
        <v>586</v>
      </c>
    </row>
    <row r="163" spans="1:5" ht="15" customHeight="1" x14ac:dyDescent="0.15">
      <c r="A163" s="137" t="s">
        <v>587</v>
      </c>
      <c r="B163" s="130" t="s">
        <v>349</v>
      </c>
      <c r="C163" s="86" t="s">
        <v>1837</v>
      </c>
      <c r="D163" s="118" t="s">
        <v>582</v>
      </c>
      <c r="E163" s="85" t="s">
        <v>588</v>
      </c>
    </row>
    <row r="164" spans="1:5" ht="15" customHeight="1" x14ac:dyDescent="0.15">
      <c r="A164" s="137" t="s">
        <v>589</v>
      </c>
      <c r="B164" s="130" t="s">
        <v>349</v>
      </c>
      <c r="C164" s="86" t="s">
        <v>1837</v>
      </c>
      <c r="D164" s="118" t="s">
        <v>582</v>
      </c>
      <c r="E164" s="85" t="s">
        <v>590</v>
      </c>
    </row>
    <row r="165" spans="1:5" ht="15" customHeight="1" x14ac:dyDescent="0.15">
      <c r="A165" s="137" t="s">
        <v>591</v>
      </c>
      <c r="B165" s="130" t="s">
        <v>349</v>
      </c>
      <c r="C165" s="86" t="s">
        <v>1837</v>
      </c>
      <c r="D165" s="118" t="s">
        <v>582</v>
      </c>
      <c r="E165" s="85" t="s">
        <v>592</v>
      </c>
    </row>
    <row r="166" spans="1:5" ht="15" customHeight="1" x14ac:dyDescent="0.15">
      <c r="A166" s="137" t="s">
        <v>593</v>
      </c>
      <c r="B166" s="130" t="s">
        <v>349</v>
      </c>
      <c r="C166" s="86" t="s">
        <v>1837</v>
      </c>
      <c r="D166" s="118" t="s">
        <v>582</v>
      </c>
      <c r="E166" s="85" t="s">
        <v>594</v>
      </c>
    </row>
    <row r="167" spans="1:5" ht="15" customHeight="1" x14ac:dyDescent="0.15">
      <c r="A167" s="137" t="s">
        <v>595</v>
      </c>
      <c r="B167" s="130" t="s">
        <v>349</v>
      </c>
      <c r="C167" s="86" t="s">
        <v>1837</v>
      </c>
      <c r="D167" s="118" t="s">
        <v>582</v>
      </c>
      <c r="E167" s="85" t="s">
        <v>596</v>
      </c>
    </row>
    <row r="168" spans="1:5" ht="15" customHeight="1" x14ac:dyDescent="0.15">
      <c r="A168" s="137" t="s">
        <v>597</v>
      </c>
      <c r="B168" s="130" t="s">
        <v>349</v>
      </c>
      <c r="C168" s="86" t="s">
        <v>1837</v>
      </c>
      <c r="D168" s="118" t="s">
        <v>582</v>
      </c>
      <c r="E168" s="85" t="s">
        <v>598</v>
      </c>
    </row>
    <row r="169" spans="1:5" ht="15" customHeight="1" x14ac:dyDescent="0.15">
      <c r="A169" s="137" t="s">
        <v>599</v>
      </c>
      <c r="B169" s="130" t="s">
        <v>349</v>
      </c>
      <c r="C169" s="86" t="s">
        <v>1837</v>
      </c>
      <c r="D169" s="118" t="s">
        <v>582</v>
      </c>
      <c r="E169" s="85" t="s">
        <v>600</v>
      </c>
    </row>
    <row r="170" spans="1:5" ht="15" customHeight="1" x14ac:dyDescent="0.15">
      <c r="A170" s="137" t="s">
        <v>601</v>
      </c>
      <c r="B170" s="130" t="s">
        <v>349</v>
      </c>
      <c r="C170" s="86" t="s">
        <v>1837</v>
      </c>
      <c r="D170" s="118" t="s">
        <v>603</v>
      </c>
      <c r="E170" s="85" t="s">
        <v>602</v>
      </c>
    </row>
    <row r="171" spans="1:5" ht="15" customHeight="1" x14ac:dyDescent="0.15">
      <c r="A171" s="137" t="s">
        <v>604</v>
      </c>
      <c r="B171" s="130" t="s">
        <v>349</v>
      </c>
      <c r="C171" s="86" t="s">
        <v>1837</v>
      </c>
      <c r="D171" s="118" t="s">
        <v>603</v>
      </c>
      <c r="E171" s="85" t="s">
        <v>605</v>
      </c>
    </row>
    <row r="172" spans="1:5" ht="15" customHeight="1" x14ac:dyDescent="0.15">
      <c r="A172" s="137" t="s">
        <v>606</v>
      </c>
      <c r="B172" s="130" t="s">
        <v>349</v>
      </c>
      <c r="C172" s="86" t="s">
        <v>1837</v>
      </c>
      <c r="D172" s="118" t="s">
        <v>603</v>
      </c>
      <c r="E172" s="85" t="s">
        <v>607</v>
      </c>
    </row>
    <row r="173" spans="1:5" ht="15" customHeight="1" x14ac:dyDescent="0.15">
      <c r="A173" s="137" t="s">
        <v>608</v>
      </c>
      <c r="B173" s="130" t="s">
        <v>349</v>
      </c>
      <c r="C173" s="86" t="s">
        <v>1837</v>
      </c>
      <c r="D173" s="118" t="s">
        <v>603</v>
      </c>
      <c r="E173" s="85" t="s">
        <v>609</v>
      </c>
    </row>
    <row r="174" spans="1:5" ht="15" customHeight="1" x14ac:dyDescent="0.15">
      <c r="A174" s="137" t="s">
        <v>610</v>
      </c>
      <c r="B174" s="130" t="s">
        <v>349</v>
      </c>
      <c r="C174" s="86" t="s">
        <v>1837</v>
      </c>
      <c r="D174" s="118" t="s">
        <v>603</v>
      </c>
      <c r="E174" s="85" t="s">
        <v>611</v>
      </c>
    </row>
    <row r="175" spans="1:5" ht="15" customHeight="1" x14ac:dyDescent="0.15">
      <c r="A175" s="137" t="s">
        <v>612</v>
      </c>
      <c r="B175" s="130" t="s">
        <v>349</v>
      </c>
      <c r="C175" s="86" t="s">
        <v>1837</v>
      </c>
      <c r="D175" s="118" t="s">
        <v>614</v>
      </c>
      <c r="E175" s="85" t="s">
        <v>613</v>
      </c>
    </row>
    <row r="176" spans="1:5" ht="15" customHeight="1" x14ac:dyDescent="0.15">
      <c r="A176" s="137" t="s">
        <v>615</v>
      </c>
      <c r="B176" s="130" t="s">
        <v>349</v>
      </c>
      <c r="C176" s="86" t="s">
        <v>1837</v>
      </c>
      <c r="D176" s="118" t="s">
        <v>614</v>
      </c>
      <c r="E176" s="85" t="s">
        <v>616</v>
      </c>
    </row>
    <row r="177" spans="1:5" ht="15" customHeight="1" x14ac:dyDescent="0.15">
      <c r="A177" s="137" t="s">
        <v>617</v>
      </c>
      <c r="B177" s="130" t="s">
        <v>349</v>
      </c>
      <c r="C177" s="86" t="s">
        <v>1837</v>
      </c>
      <c r="D177" s="118" t="s">
        <v>614</v>
      </c>
      <c r="E177" s="85" t="s">
        <v>618</v>
      </c>
    </row>
    <row r="178" spans="1:5" ht="15" customHeight="1" x14ac:dyDescent="0.15">
      <c r="A178" s="137" t="s">
        <v>619</v>
      </c>
      <c r="B178" s="130" t="s">
        <v>349</v>
      </c>
      <c r="C178" s="86" t="s">
        <v>1837</v>
      </c>
      <c r="D178" s="118" t="s">
        <v>614</v>
      </c>
      <c r="E178" s="85" t="s">
        <v>620</v>
      </c>
    </row>
    <row r="179" spans="1:5" ht="15" customHeight="1" x14ac:dyDescent="0.15">
      <c r="A179" s="137" t="s">
        <v>621</v>
      </c>
      <c r="B179" s="130" t="s">
        <v>349</v>
      </c>
      <c r="C179" s="86" t="s">
        <v>1837</v>
      </c>
      <c r="D179" s="118" t="s">
        <v>614</v>
      </c>
      <c r="E179" s="85" t="s">
        <v>622</v>
      </c>
    </row>
    <row r="180" spans="1:5" ht="15" customHeight="1" x14ac:dyDescent="0.15">
      <c r="A180" s="137" t="s">
        <v>623</v>
      </c>
      <c r="B180" s="130" t="s">
        <v>349</v>
      </c>
      <c r="C180" s="86" t="s">
        <v>1837</v>
      </c>
      <c r="D180" s="118" t="s">
        <v>614</v>
      </c>
      <c r="E180" s="85" t="s">
        <v>624</v>
      </c>
    </row>
    <row r="181" spans="1:5" ht="15" customHeight="1" x14ac:dyDescent="0.15">
      <c r="A181" s="137">
        <v>266</v>
      </c>
      <c r="B181" s="130" t="s">
        <v>349</v>
      </c>
      <c r="C181" s="86" t="s">
        <v>1837</v>
      </c>
      <c r="D181" s="118" t="s">
        <v>614</v>
      </c>
      <c r="E181" s="85" t="s">
        <v>625</v>
      </c>
    </row>
    <row r="182" spans="1:5" ht="15" customHeight="1" x14ac:dyDescent="0.15">
      <c r="A182" s="137" t="s">
        <v>626</v>
      </c>
      <c r="B182" s="130" t="s">
        <v>349</v>
      </c>
      <c r="C182" s="86" t="s">
        <v>1837</v>
      </c>
      <c r="D182" s="118" t="s">
        <v>614</v>
      </c>
      <c r="E182" s="85" t="s">
        <v>627</v>
      </c>
    </row>
    <row r="183" spans="1:5" ht="15" customHeight="1" x14ac:dyDescent="0.15">
      <c r="A183" s="137" t="s">
        <v>628</v>
      </c>
      <c r="B183" s="130" t="s">
        <v>349</v>
      </c>
      <c r="C183" s="86" t="s">
        <v>1837</v>
      </c>
      <c r="D183" s="118" t="s">
        <v>614</v>
      </c>
      <c r="E183" s="85" t="s">
        <v>629</v>
      </c>
    </row>
    <row r="184" spans="1:5" ht="15" customHeight="1" x14ac:dyDescent="0.15">
      <c r="A184" s="137" t="s">
        <v>630</v>
      </c>
      <c r="B184" s="130" t="s">
        <v>349</v>
      </c>
      <c r="C184" s="86" t="s">
        <v>1837</v>
      </c>
      <c r="D184" s="118" t="s">
        <v>632</v>
      </c>
      <c r="E184" s="85" t="s">
        <v>631</v>
      </c>
    </row>
    <row r="185" spans="1:5" ht="15" customHeight="1" x14ac:dyDescent="0.15">
      <c r="A185" s="137" t="s">
        <v>633</v>
      </c>
      <c r="B185" s="130" t="s">
        <v>349</v>
      </c>
      <c r="C185" s="86" t="s">
        <v>1837</v>
      </c>
      <c r="D185" s="118" t="s">
        <v>632</v>
      </c>
      <c r="E185" s="85" t="s">
        <v>634</v>
      </c>
    </row>
    <row r="186" spans="1:5" ht="15" customHeight="1" x14ac:dyDescent="0.15">
      <c r="A186" s="137" t="s">
        <v>635</v>
      </c>
      <c r="B186" s="130" t="s">
        <v>349</v>
      </c>
      <c r="C186" s="86" t="s">
        <v>1837</v>
      </c>
      <c r="D186" s="118" t="s">
        <v>632</v>
      </c>
      <c r="E186" s="85" t="s">
        <v>636</v>
      </c>
    </row>
    <row r="187" spans="1:5" ht="15" customHeight="1" x14ac:dyDescent="0.15">
      <c r="A187" s="137" t="s">
        <v>637</v>
      </c>
      <c r="B187" s="130" t="s">
        <v>349</v>
      </c>
      <c r="C187" s="86" t="s">
        <v>1837</v>
      </c>
      <c r="D187" s="118" t="s">
        <v>632</v>
      </c>
      <c r="E187" s="85" t="s">
        <v>638</v>
      </c>
    </row>
    <row r="188" spans="1:5" ht="15" customHeight="1" x14ac:dyDescent="0.15">
      <c r="A188" s="137" t="s">
        <v>639</v>
      </c>
      <c r="B188" s="130" t="s">
        <v>349</v>
      </c>
      <c r="C188" s="86" t="s">
        <v>1837</v>
      </c>
      <c r="D188" s="118" t="s">
        <v>632</v>
      </c>
      <c r="E188" s="85" t="s">
        <v>640</v>
      </c>
    </row>
    <row r="189" spans="1:5" ht="15" customHeight="1" x14ac:dyDescent="0.15">
      <c r="A189" s="137" t="s">
        <v>641</v>
      </c>
      <c r="B189" s="130" t="s">
        <v>349</v>
      </c>
      <c r="C189" s="86" t="s">
        <v>1837</v>
      </c>
      <c r="D189" s="118" t="s">
        <v>632</v>
      </c>
      <c r="E189" s="85" t="s">
        <v>642</v>
      </c>
    </row>
    <row r="190" spans="1:5" ht="15" customHeight="1" x14ac:dyDescent="0.15">
      <c r="A190" s="137" t="s">
        <v>643</v>
      </c>
      <c r="B190" s="130" t="s">
        <v>349</v>
      </c>
      <c r="C190" s="86" t="s">
        <v>1837</v>
      </c>
      <c r="D190" s="118" t="s">
        <v>632</v>
      </c>
      <c r="E190" s="85" t="s">
        <v>644</v>
      </c>
    </row>
    <row r="191" spans="1:5" ht="15" customHeight="1" x14ac:dyDescent="0.15">
      <c r="A191" s="137" t="s">
        <v>645</v>
      </c>
      <c r="B191" s="130" t="s">
        <v>349</v>
      </c>
      <c r="C191" s="86" t="s">
        <v>1837</v>
      </c>
      <c r="D191" s="118" t="s">
        <v>647</v>
      </c>
      <c r="E191" s="85" t="s">
        <v>646</v>
      </c>
    </row>
    <row r="192" spans="1:5" ht="15" customHeight="1" x14ac:dyDescent="0.15">
      <c r="A192" s="137" t="s">
        <v>648</v>
      </c>
      <c r="B192" s="130" t="s">
        <v>349</v>
      </c>
      <c r="C192" s="86" t="s">
        <v>1837</v>
      </c>
      <c r="D192" s="118" t="s">
        <v>647</v>
      </c>
      <c r="E192" s="85" t="s">
        <v>649</v>
      </c>
    </row>
    <row r="193" spans="1:5" ht="15" customHeight="1" x14ac:dyDescent="0.15">
      <c r="A193" s="137" t="s">
        <v>650</v>
      </c>
      <c r="B193" s="130" t="s">
        <v>349</v>
      </c>
      <c r="C193" s="86" t="s">
        <v>1837</v>
      </c>
      <c r="D193" s="118" t="s">
        <v>647</v>
      </c>
      <c r="E193" s="85" t="s">
        <v>651</v>
      </c>
    </row>
    <row r="194" spans="1:5" ht="15" customHeight="1" x14ac:dyDescent="0.15">
      <c r="A194" s="137" t="s">
        <v>652</v>
      </c>
      <c r="B194" s="130" t="s">
        <v>349</v>
      </c>
      <c r="C194" s="86" t="s">
        <v>1837</v>
      </c>
      <c r="D194" s="118" t="s">
        <v>647</v>
      </c>
      <c r="E194" s="85" t="s">
        <v>653</v>
      </c>
    </row>
    <row r="195" spans="1:5" ht="15" customHeight="1" x14ac:dyDescent="0.15">
      <c r="A195" s="137" t="s">
        <v>654</v>
      </c>
      <c r="B195" s="130" t="s">
        <v>349</v>
      </c>
      <c r="C195" s="86" t="s">
        <v>1837</v>
      </c>
      <c r="D195" s="118" t="s">
        <v>647</v>
      </c>
      <c r="E195" s="85" t="s">
        <v>655</v>
      </c>
    </row>
    <row r="196" spans="1:5" ht="15" customHeight="1" x14ac:dyDescent="0.15">
      <c r="A196" s="137" t="s">
        <v>656</v>
      </c>
      <c r="B196" s="130" t="s">
        <v>349</v>
      </c>
      <c r="C196" s="86" t="s">
        <v>1837</v>
      </c>
      <c r="D196" s="118" t="s">
        <v>647</v>
      </c>
      <c r="E196" s="85" t="s">
        <v>657</v>
      </c>
    </row>
    <row r="197" spans="1:5" ht="15" customHeight="1" x14ac:dyDescent="0.15">
      <c r="A197" s="137" t="s">
        <v>658</v>
      </c>
      <c r="B197" s="130" t="s">
        <v>349</v>
      </c>
      <c r="C197" s="86" t="s">
        <v>1837</v>
      </c>
      <c r="D197" s="118" t="s">
        <v>647</v>
      </c>
      <c r="E197" s="85" t="s">
        <v>659</v>
      </c>
    </row>
    <row r="198" spans="1:5" ht="15" customHeight="1" x14ac:dyDescent="0.15">
      <c r="A198" s="137" t="s">
        <v>660</v>
      </c>
      <c r="B198" s="130" t="s">
        <v>349</v>
      </c>
      <c r="C198" s="86" t="s">
        <v>1837</v>
      </c>
      <c r="D198" s="118" t="s">
        <v>662</v>
      </c>
      <c r="E198" s="85" t="s">
        <v>661</v>
      </c>
    </row>
    <row r="199" spans="1:5" ht="15" customHeight="1" x14ac:dyDescent="0.15">
      <c r="A199" s="137" t="s">
        <v>663</v>
      </c>
      <c r="B199" s="130" t="s">
        <v>349</v>
      </c>
      <c r="C199" s="86" t="s">
        <v>1837</v>
      </c>
      <c r="D199" s="118" t="s">
        <v>662</v>
      </c>
      <c r="E199" s="85" t="s">
        <v>664</v>
      </c>
    </row>
    <row r="200" spans="1:5" ht="15" customHeight="1" x14ac:dyDescent="0.15">
      <c r="A200" s="137" t="s">
        <v>665</v>
      </c>
      <c r="B200" s="130" t="s">
        <v>349</v>
      </c>
      <c r="C200" s="86" t="s">
        <v>1837</v>
      </c>
      <c r="D200" s="118" t="s">
        <v>662</v>
      </c>
      <c r="E200" s="85" t="s">
        <v>666</v>
      </c>
    </row>
    <row r="201" spans="1:5" ht="15" customHeight="1" x14ac:dyDescent="0.15">
      <c r="A201" s="137" t="s">
        <v>667</v>
      </c>
      <c r="B201" s="130" t="s">
        <v>349</v>
      </c>
      <c r="C201" s="86" t="s">
        <v>1837</v>
      </c>
      <c r="D201" s="118" t="s">
        <v>662</v>
      </c>
      <c r="E201" s="85" t="s">
        <v>668</v>
      </c>
    </row>
    <row r="202" spans="1:5" ht="15" customHeight="1" x14ac:dyDescent="0.15">
      <c r="A202" s="137" t="s">
        <v>669</v>
      </c>
      <c r="B202" s="130" t="s">
        <v>349</v>
      </c>
      <c r="C202" s="86" t="s">
        <v>1837</v>
      </c>
      <c r="D202" s="118" t="s">
        <v>662</v>
      </c>
      <c r="E202" s="85" t="s">
        <v>670</v>
      </c>
    </row>
    <row r="203" spans="1:5" ht="15" customHeight="1" x14ac:dyDescent="0.15">
      <c r="A203" s="137" t="s">
        <v>671</v>
      </c>
      <c r="B203" s="130" t="s">
        <v>349</v>
      </c>
      <c r="C203" s="86" t="s">
        <v>1837</v>
      </c>
      <c r="D203" s="118" t="s">
        <v>662</v>
      </c>
      <c r="E203" s="85" t="s">
        <v>672</v>
      </c>
    </row>
    <row r="204" spans="1:5" ht="15" customHeight="1" x14ac:dyDescent="0.15">
      <c r="A204" s="137" t="s">
        <v>673</v>
      </c>
      <c r="B204" s="130" t="s">
        <v>349</v>
      </c>
      <c r="C204" s="86" t="s">
        <v>1837</v>
      </c>
      <c r="D204" s="118" t="s">
        <v>662</v>
      </c>
      <c r="E204" s="85" t="s">
        <v>674</v>
      </c>
    </row>
    <row r="205" spans="1:5" ht="15" customHeight="1" x14ac:dyDescent="0.15">
      <c r="A205" s="137" t="s">
        <v>675</v>
      </c>
      <c r="B205" s="130" t="s">
        <v>349</v>
      </c>
      <c r="C205" s="86" t="s">
        <v>1837</v>
      </c>
      <c r="D205" s="118" t="s">
        <v>662</v>
      </c>
      <c r="E205" s="85" t="s">
        <v>676</v>
      </c>
    </row>
    <row r="206" spans="1:5" ht="15" customHeight="1" x14ac:dyDescent="0.15">
      <c r="A206" s="137" t="s">
        <v>677</v>
      </c>
      <c r="B206" s="130" t="s">
        <v>349</v>
      </c>
      <c r="C206" s="86" t="s">
        <v>1837</v>
      </c>
      <c r="D206" s="118" t="s">
        <v>662</v>
      </c>
      <c r="E206" s="85" t="s">
        <v>678</v>
      </c>
    </row>
    <row r="207" spans="1:5" ht="15" customHeight="1" x14ac:dyDescent="0.15">
      <c r="A207" s="137" t="s">
        <v>679</v>
      </c>
      <c r="B207" s="130" t="s">
        <v>349</v>
      </c>
      <c r="C207" s="86" t="s">
        <v>1837</v>
      </c>
      <c r="D207" s="118" t="s">
        <v>681</v>
      </c>
      <c r="E207" s="85" t="s">
        <v>680</v>
      </c>
    </row>
    <row r="208" spans="1:5" ht="15" customHeight="1" x14ac:dyDescent="0.15">
      <c r="A208" s="137" t="s">
        <v>682</v>
      </c>
      <c r="B208" s="130" t="s">
        <v>349</v>
      </c>
      <c r="C208" s="86" t="s">
        <v>1837</v>
      </c>
      <c r="D208" s="118" t="s">
        <v>681</v>
      </c>
      <c r="E208" s="85" t="s">
        <v>683</v>
      </c>
    </row>
    <row r="209" spans="1:5" ht="15" customHeight="1" x14ac:dyDescent="0.15">
      <c r="A209" s="137" t="s">
        <v>684</v>
      </c>
      <c r="B209" s="130" t="s">
        <v>349</v>
      </c>
      <c r="C209" s="86" t="s">
        <v>1837</v>
      </c>
      <c r="D209" s="118" t="s">
        <v>681</v>
      </c>
      <c r="E209" s="85" t="s">
        <v>685</v>
      </c>
    </row>
    <row r="210" spans="1:5" ht="15" customHeight="1" x14ac:dyDescent="0.15">
      <c r="A210" s="137" t="s">
        <v>686</v>
      </c>
      <c r="B210" s="130" t="s">
        <v>349</v>
      </c>
      <c r="C210" s="86" t="s">
        <v>1837</v>
      </c>
      <c r="D210" s="118" t="s">
        <v>681</v>
      </c>
      <c r="E210" s="85" t="s">
        <v>687</v>
      </c>
    </row>
    <row r="211" spans="1:5" ht="15" customHeight="1" x14ac:dyDescent="0.15">
      <c r="A211" s="137" t="s">
        <v>688</v>
      </c>
      <c r="B211" s="130" t="s">
        <v>349</v>
      </c>
      <c r="C211" s="86" t="s">
        <v>1837</v>
      </c>
      <c r="D211" s="118" t="s">
        <v>690</v>
      </c>
      <c r="E211" s="85" t="s">
        <v>689</v>
      </c>
    </row>
    <row r="212" spans="1:5" ht="15" customHeight="1" x14ac:dyDescent="0.15">
      <c r="A212" s="137" t="s">
        <v>691</v>
      </c>
      <c r="B212" s="130" t="s">
        <v>349</v>
      </c>
      <c r="C212" s="86" t="s">
        <v>1837</v>
      </c>
      <c r="D212" s="118" t="s">
        <v>690</v>
      </c>
      <c r="E212" s="85" t="s">
        <v>692</v>
      </c>
    </row>
    <row r="213" spans="1:5" ht="15" customHeight="1" x14ac:dyDescent="0.15">
      <c r="A213" s="137" t="s">
        <v>693</v>
      </c>
      <c r="B213" s="130" t="s">
        <v>349</v>
      </c>
      <c r="C213" s="86" t="s">
        <v>1837</v>
      </c>
      <c r="D213" s="118" t="s">
        <v>690</v>
      </c>
      <c r="E213" s="85" t="s">
        <v>694</v>
      </c>
    </row>
    <row r="214" spans="1:5" ht="15" customHeight="1" x14ac:dyDescent="0.15">
      <c r="A214" s="137" t="s">
        <v>695</v>
      </c>
      <c r="B214" s="130" t="s">
        <v>349</v>
      </c>
      <c r="C214" s="86" t="s">
        <v>1837</v>
      </c>
      <c r="D214" s="118" t="s">
        <v>690</v>
      </c>
      <c r="E214" s="85" t="s">
        <v>696</v>
      </c>
    </row>
    <row r="215" spans="1:5" ht="15" customHeight="1" x14ac:dyDescent="0.15">
      <c r="A215" s="137" t="s">
        <v>697</v>
      </c>
      <c r="B215" s="130" t="s">
        <v>349</v>
      </c>
      <c r="C215" s="86" t="s">
        <v>1837</v>
      </c>
      <c r="D215" s="118" t="s">
        <v>690</v>
      </c>
      <c r="E215" s="85" t="s">
        <v>698</v>
      </c>
    </row>
    <row r="216" spans="1:5" ht="15" customHeight="1" x14ac:dyDescent="0.15">
      <c r="A216" s="137" t="s">
        <v>699</v>
      </c>
      <c r="B216" s="130" t="s">
        <v>349</v>
      </c>
      <c r="C216" s="86" t="s">
        <v>1837</v>
      </c>
      <c r="D216" s="118" t="s">
        <v>690</v>
      </c>
      <c r="E216" s="85" t="s">
        <v>700</v>
      </c>
    </row>
    <row r="217" spans="1:5" ht="15" customHeight="1" x14ac:dyDescent="0.15">
      <c r="A217" s="137" t="s">
        <v>701</v>
      </c>
      <c r="B217" s="130" t="s">
        <v>349</v>
      </c>
      <c r="C217" s="86" t="s">
        <v>1837</v>
      </c>
      <c r="D217" s="118" t="s">
        <v>690</v>
      </c>
      <c r="E217" s="85" t="s">
        <v>702</v>
      </c>
    </row>
    <row r="218" spans="1:5" ht="15" customHeight="1" x14ac:dyDescent="0.15">
      <c r="A218" s="137" t="s">
        <v>703</v>
      </c>
      <c r="B218" s="130" t="s">
        <v>349</v>
      </c>
      <c r="C218" s="86" t="s">
        <v>1837</v>
      </c>
      <c r="D218" s="118" t="s">
        <v>705</v>
      </c>
      <c r="E218" s="85" t="s">
        <v>704</v>
      </c>
    </row>
    <row r="219" spans="1:5" ht="15" customHeight="1" x14ac:dyDescent="0.15">
      <c r="A219" s="137" t="s">
        <v>706</v>
      </c>
      <c r="B219" s="130" t="s">
        <v>349</v>
      </c>
      <c r="C219" s="86" t="s">
        <v>1837</v>
      </c>
      <c r="D219" s="118" t="s">
        <v>705</v>
      </c>
      <c r="E219" s="85" t="s">
        <v>707</v>
      </c>
    </row>
    <row r="220" spans="1:5" ht="15" customHeight="1" x14ac:dyDescent="0.15">
      <c r="A220" s="137" t="s">
        <v>708</v>
      </c>
      <c r="B220" s="130" t="s">
        <v>349</v>
      </c>
      <c r="C220" s="86" t="s">
        <v>1837</v>
      </c>
      <c r="D220" s="118" t="s">
        <v>705</v>
      </c>
      <c r="E220" s="85" t="s">
        <v>709</v>
      </c>
    </row>
    <row r="221" spans="1:5" ht="15" customHeight="1" x14ac:dyDescent="0.15">
      <c r="A221" s="137" t="s">
        <v>710</v>
      </c>
      <c r="B221" s="130" t="s">
        <v>349</v>
      </c>
      <c r="C221" s="86" t="s">
        <v>1837</v>
      </c>
      <c r="D221" s="118" t="s">
        <v>705</v>
      </c>
      <c r="E221" s="85" t="s">
        <v>711</v>
      </c>
    </row>
    <row r="222" spans="1:5" ht="15" customHeight="1" x14ac:dyDescent="0.15">
      <c r="A222" s="137" t="s">
        <v>712</v>
      </c>
      <c r="B222" s="130" t="s">
        <v>349</v>
      </c>
      <c r="C222" s="86" t="s">
        <v>1837</v>
      </c>
      <c r="D222" s="118" t="s">
        <v>705</v>
      </c>
      <c r="E222" s="85" t="s">
        <v>713</v>
      </c>
    </row>
    <row r="223" spans="1:5" ht="15" customHeight="1" x14ac:dyDescent="0.15">
      <c r="A223" s="137" t="s">
        <v>714</v>
      </c>
      <c r="B223" s="130" t="s">
        <v>349</v>
      </c>
      <c r="C223" s="86" t="s">
        <v>1837</v>
      </c>
      <c r="D223" s="118" t="s">
        <v>705</v>
      </c>
      <c r="E223" s="85" t="s">
        <v>715</v>
      </c>
    </row>
    <row r="224" spans="1:5" ht="15" customHeight="1" x14ac:dyDescent="0.15">
      <c r="A224" s="137" t="s">
        <v>716</v>
      </c>
      <c r="B224" s="130" t="s">
        <v>349</v>
      </c>
      <c r="C224" s="86" t="s">
        <v>1837</v>
      </c>
      <c r="D224" s="118" t="s">
        <v>705</v>
      </c>
      <c r="E224" s="85" t="s">
        <v>717</v>
      </c>
    </row>
    <row r="225" spans="1:5" ht="15" customHeight="1" x14ac:dyDescent="0.15">
      <c r="A225" s="137" t="s">
        <v>718</v>
      </c>
      <c r="B225" s="130" t="s">
        <v>349</v>
      </c>
      <c r="C225" s="86" t="s">
        <v>1837</v>
      </c>
      <c r="D225" s="118" t="s">
        <v>705</v>
      </c>
      <c r="E225" s="85" t="s">
        <v>719</v>
      </c>
    </row>
    <row r="226" spans="1:5" ht="15" customHeight="1" x14ac:dyDescent="0.15">
      <c r="A226" s="137" t="s">
        <v>720</v>
      </c>
      <c r="B226" s="130" t="s">
        <v>349</v>
      </c>
      <c r="C226" s="86" t="s">
        <v>1837</v>
      </c>
      <c r="D226" s="118" t="s">
        <v>705</v>
      </c>
      <c r="E226" s="85" t="s">
        <v>721</v>
      </c>
    </row>
    <row r="227" spans="1:5" ht="15" customHeight="1" x14ac:dyDescent="0.15">
      <c r="A227" s="139" t="s">
        <v>722</v>
      </c>
      <c r="B227" s="132" t="s">
        <v>349</v>
      </c>
      <c r="C227" s="89" t="s">
        <v>1837</v>
      </c>
      <c r="D227" s="120" t="s">
        <v>705</v>
      </c>
      <c r="E227" s="88" t="s">
        <v>723</v>
      </c>
    </row>
    <row r="228" spans="1:5" ht="15" customHeight="1" x14ac:dyDescent="0.15">
      <c r="A228" s="136" t="s">
        <v>724</v>
      </c>
      <c r="B228" s="129" t="s">
        <v>727</v>
      </c>
      <c r="C228" s="93" t="s">
        <v>1478</v>
      </c>
      <c r="D228" s="101" t="s">
        <v>726</v>
      </c>
      <c r="E228" s="83" t="s">
        <v>725</v>
      </c>
    </row>
    <row r="229" spans="1:5" ht="15" customHeight="1" x14ac:dyDescent="0.15">
      <c r="A229" s="137" t="s">
        <v>728</v>
      </c>
      <c r="B229" s="130" t="s">
        <v>727</v>
      </c>
      <c r="C229" s="87" t="s">
        <v>1478</v>
      </c>
      <c r="D229" s="103" t="s">
        <v>726</v>
      </c>
      <c r="E229" s="85" t="s">
        <v>729</v>
      </c>
    </row>
    <row r="230" spans="1:5" ht="15" customHeight="1" x14ac:dyDescent="0.15">
      <c r="A230" s="137" t="s">
        <v>730</v>
      </c>
      <c r="B230" s="130" t="s">
        <v>727</v>
      </c>
      <c r="C230" s="87" t="s">
        <v>1478</v>
      </c>
      <c r="D230" s="103" t="s">
        <v>732</v>
      </c>
      <c r="E230" s="85" t="s">
        <v>731</v>
      </c>
    </row>
    <row r="231" spans="1:5" ht="15" customHeight="1" x14ac:dyDescent="0.15">
      <c r="A231" s="137" t="s">
        <v>733</v>
      </c>
      <c r="B231" s="130" t="s">
        <v>727</v>
      </c>
      <c r="C231" s="87" t="s">
        <v>1478</v>
      </c>
      <c r="D231" s="103" t="s">
        <v>732</v>
      </c>
      <c r="E231" s="85" t="s">
        <v>734</v>
      </c>
    </row>
    <row r="232" spans="1:5" ht="15" customHeight="1" x14ac:dyDescent="0.15">
      <c r="A232" s="137" t="s">
        <v>735</v>
      </c>
      <c r="B232" s="130" t="s">
        <v>727</v>
      </c>
      <c r="C232" s="87" t="s">
        <v>1478</v>
      </c>
      <c r="D232" s="103" t="s">
        <v>737</v>
      </c>
      <c r="E232" s="85" t="s">
        <v>736</v>
      </c>
    </row>
    <row r="233" spans="1:5" ht="15" customHeight="1" x14ac:dyDescent="0.15">
      <c r="A233" s="137" t="s">
        <v>738</v>
      </c>
      <c r="B233" s="130" t="s">
        <v>727</v>
      </c>
      <c r="C233" s="87" t="s">
        <v>1478</v>
      </c>
      <c r="D233" s="103" t="s">
        <v>737</v>
      </c>
      <c r="E233" s="85" t="s">
        <v>739</v>
      </c>
    </row>
    <row r="234" spans="1:5" ht="15" customHeight="1" x14ac:dyDescent="0.15">
      <c r="A234" s="137" t="s">
        <v>740</v>
      </c>
      <c r="B234" s="130" t="s">
        <v>727</v>
      </c>
      <c r="C234" s="87" t="s">
        <v>1478</v>
      </c>
      <c r="D234" s="103" t="s">
        <v>742</v>
      </c>
      <c r="E234" s="85" t="s">
        <v>741</v>
      </c>
    </row>
    <row r="235" spans="1:5" ht="15" customHeight="1" x14ac:dyDescent="0.15">
      <c r="A235" s="137" t="s">
        <v>743</v>
      </c>
      <c r="B235" s="130" t="s">
        <v>727</v>
      </c>
      <c r="C235" s="87" t="s">
        <v>1478</v>
      </c>
      <c r="D235" s="103" t="s">
        <v>742</v>
      </c>
      <c r="E235" s="85" t="s">
        <v>744</v>
      </c>
    </row>
    <row r="236" spans="1:5" ht="15" customHeight="1" x14ac:dyDescent="0.15">
      <c r="A236" s="137" t="s">
        <v>745</v>
      </c>
      <c r="B236" s="130" t="s">
        <v>727</v>
      </c>
      <c r="C236" s="87" t="s">
        <v>1478</v>
      </c>
      <c r="D236" s="103" t="s">
        <v>742</v>
      </c>
      <c r="E236" s="85" t="s">
        <v>746</v>
      </c>
    </row>
    <row r="237" spans="1:5" ht="15" customHeight="1" x14ac:dyDescent="0.15">
      <c r="A237" s="139" t="s">
        <v>747</v>
      </c>
      <c r="B237" s="132" t="s">
        <v>727</v>
      </c>
      <c r="C237" s="94" t="s">
        <v>1478</v>
      </c>
      <c r="D237" s="105" t="s">
        <v>742</v>
      </c>
      <c r="E237" s="88" t="s">
        <v>748</v>
      </c>
    </row>
    <row r="238" spans="1:5" ht="15" customHeight="1" x14ac:dyDescent="0.15">
      <c r="A238" s="136" t="s">
        <v>749</v>
      </c>
      <c r="B238" s="129" t="s">
        <v>752</v>
      </c>
      <c r="C238" s="93" t="s">
        <v>1480</v>
      </c>
      <c r="D238" s="101" t="s">
        <v>751</v>
      </c>
      <c r="E238" s="83" t="s">
        <v>750</v>
      </c>
    </row>
    <row r="239" spans="1:5" ht="15" customHeight="1" x14ac:dyDescent="0.15">
      <c r="A239" s="137" t="s">
        <v>753</v>
      </c>
      <c r="B239" s="130" t="s">
        <v>752</v>
      </c>
      <c r="C239" s="87" t="s">
        <v>1480</v>
      </c>
      <c r="D239" s="103" t="s">
        <v>751</v>
      </c>
      <c r="E239" s="85" t="s">
        <v>754</v>
      </c>
    </row>
    <row r="240" spans="1:5" ht="15" customHeight="1" x14ac:dyDescent="0.15">
      <c r="A240" s="137" t="s">
        <v>755</v>
      </c>
      <c r="B240" s="130" t="s">
        <v>752</v>
      </c>
      <c r="C240" s="87" t="s">
        <v>1480</v>
      </c>
      <c r="D240" s="103" t="s">
        <v>751</v>
      </c>
      <c r="E240" s="85" t="s">
        <v>756</v>
      </c>
    </row>
    <row r="241" spans="1:5" ht="15" customHeight="1" x14ac:dyDescent="0.15">
      <c r="A241" s="137" t="s">
        <v>757</v>
      </c>
      <c r="B241" s="130" t="s">
        <v>752</v>
      </c>
      <c r="C241" s="87" t="s">
        <v>1480</v>
      </c>
      <c r="D241" s="103" t="s">
        <v>751</v>
      </c>
      <c r="E241" s="85" t="s">
        <v>758</v>
      </c>
    </row>
    <row r="242" spans="1:5" ht="15" customHeight="1" x14ac:dyDescent="0.15">
      <c r="A242" s="137" t="s">
        <v>759</v>
      </c>
      <c r="B242" s="130" t="s">
        <v>752</v>
      </c>
      <c r="C242" s="87" t="s">
        <v>1480</v>
      </c>
      <c r="D242" s="103" t="s">
        <v>761</v>
      </c>
      <c r="E242" s="85" t="s">
        <v>760</v>
      </c>
    </row>
    <row r="243" spans="1:5" ht="15" customHeight="1" x14ac:dyDescent="0.15">
      <c r="A243" s="137" t="s">
        <v>762</v>
      </c>
      <c r="B243" s="130" t="s">
        <v>752</v>
      </c>
      <c r="C243" s="87" t="s">
        <v>1480</v>
      </c>
      <c r="D243" s="103" t="s">
        <v>761</v>
      </c>
      <c r="E243" s="85" t="s">
        <v>763</v>
      </c>
    </row>
    <row r="244" spans="1:5" ht="15" customHeight="1" x14ac:dyDescent="0.15">
      <c r="A244" s="137" t="s">
        <v>764</v>
      </c>
      <c r="B244" s="130" t="s">
        <v>752</v>
      </c>
      <c r="C244" s="87" t="s">
        <v>1480</v>
      </c>
      <c r="D244" s="103" t="s">
        <v>761</v>
      </c>
      <c r="E244" s="85" t="s">
        <v>765</v>
      </c>
    </row>
    <row r="245" spans="1:5" ht="15" customHeight="1" x14ac:dyDescent="0.15">
      <c r="A245" s="137" t="s">
        <v>766</v>
      </c>
      <c r="B245" s="130" t="s">
        <v>752</v>
      </c>
      <c r="C245" s="87" t="s">
        <v>1480</v>
      </c>
      <c r="D245" s="103" t="s">
        <v>761</v>
      </c>
      <c r="E245" s="85" t="s">
        <v>767</v>
      </c>
    </row>
    <row r="246" spans="1:5" ht="15" customHeight="1" x14ac:dyDescent="0.15">
      <c r="A246" s="137" t="s">
        <v>768</v>
      </c>
      <c r="B246" s="130" t="s">
        <v>752</v>
      </c>
      <c r="C246" s="87" t="s">
        <v>1480</v>
      </c>
      <c r="D246" s="103" t="s">
        <v>770</v>
      </c>
      <c r="E246" s="85" t="s">
        <v>769</v>
      </c>
    </row>
    <row r="247" spans="1:5" ht="15" customHeight="1" x14ac:dyDescent="0.15">
      <c r="A247" s="137" t="s">
        <v>771</v>
      </c>
      <c r="B247" s="130" t="s">
        <v>752</v>
      </c>
      <c r="C247" s="87" t="s">
        <v>1480</v>
      </c>
      <c r="D247" s="103" t="s">
        <v>770</v>
      </c>
      <c r="E247" s="85" t="s">
        <v>772</v>
      </c>
    </row>
    <row r="248" spans="1:5" ht="15" customHeight="1" x14ac:dyDescent="0.15">
      <c r="A248" s="137" t="s">
        <v>773</v>
      </c>
      <c r="B248" s="130" t="s">
        <v>752</v>
      </c>
      <c r="C248" s="87" t="s">
        <v>1480</v>
      </c>
      <c r="D248" s="103" t="s">
        <v>770</v>
      </c>
      <c r="E248" s="85" t="s">
        <v>774</v>
      </c>
    </row>
    <row r="249" spans="1:5" ht="15" customHeight="1" x14ac:dyDescent="0.15">
      <c r="A249" s="137" t="s">
        <v>775</v>
      </c>
      <c r="B249" s="130" t="s">
        <v>752</v>
      </c>
      <c r="C249" s="87" t="s">
        <v>1480</v>
      </c>
      <c r="D249" s="103" t="s">
        <v>777</v>
      </c>
      <c r="E249" s="85" t="s">
        <v>776</v>
      </c>
    </row>
    <row r="250" spans="1:5" ht="15" customHeight="1" x14ac:dyDescent="0.15">
      <c r="A250" s="137" t="s">
        <v>778</v>
      </c>
      <c r="B250" s="130" t="s">
        <v>752</v>
      </c>
      <c r="C250" s="87" t="s">
        <v>1480</v>
      </c>
      <c r="D250" s="103" t="s">
        <v>777</v>
      </c>
      <c r="E250" s="85" t="s">
        <v>779</v>
      </c>
    </row>
    <row r="251" spans="1:5" ht="15" customHeight="1" x14ac:dyDescent="0.15">
      <c r="A251" s="137" t="s">
        <v>780</v>
      </c>
      <c r="B251" s="130" t="s">
        <v>752</v>
      </c>
      <c r="C251" s="87" t="s">
        <v>1480</v>
      </c>
      <c r="D251" s="103" t="s">
        <v>782</v>
      </c>
      <c r="E251" s="85" t="s">
        <v>781</v>
      </c>
    </row>
    <row r="252" spans="1:5" ht="15" customHeight="1" x14ac:dyDescent="0.15">
      <c r="A252" s="137" t="s">
        <v>783</v>
      </c>
      <c r="B252" s="130" t="s">
        <v>752</v>
      </c>
      <c r="C252" s="87" t="s">
        <v>1480</v>
      </c>
      <c r="D252" s="103" t="s">
        <v>782</v>
      </c>
      <c r="E252" s="85" t="s">
        <v>784</v>
      </c>
    </row>
    <row r="253" spans="1:5" ht="15" customHeight="1" x14ac:dyDescent="0.15">
      <c r="A253" s="137" t="s">
        <v>785</v>
      </c>
      <c r="B253" s="130" t="s">
        <v>752</v>
      </c>
      <c r="C253" s="87" t="s">
        <v>1480</v>
      </c>
      <c r="D253" s="103" t="s">
        <v>782</v>
      </c>
      <c r="E253" s="85" t="s">
        <v>786</v>
      </c>
    </row>
    <row r="254" spans="1:5" ht="15" customHeight="1" x14ac:dyDescent="0.15">
      <c r="A254" s="137" t="s">
        <v>787</v>
      </c>
      <c r="B254" s="130" t="s">
        <v>752</v>
      </c>
      <c r="C254" s="87" t="s">
        <v>1480</v>
      </c>
      <c r="D254" s="103" t="s">
        <v>782</v>
      </c>
      <c r="E254" s="85" t="s">
        <v>788</v>
      </c>
    </row>
    <row r="255" spans="1:5" ht="15" customHeight="1" x14ac:dyDescent="0.15">
      <c r="A255" s="137" t="s">
        <v>789</v>
      </c>
      <c r="B255" s="130" t="s">
        <v>752</v>
      </c>
      <c r="C255" s="87" t="s">
        <v>1480</v>
      </c>
      <c r="D255" s="103" t="s">
        <v>782</v>
      </c>
      <c r="E255" s="85" t="s">
        <v>790</v>
      </c>
    </row>
    <row r="256" spans="1:5" ht="15" customHeight="1" x14ac:dyDescent="0.15">
      <c r="A256" s="137" t="s">
        <v>791</v>
      </c>
      <c r="B256" s="130" t="s">
        <v>752</v>
      </c>
      <c r="C256" s="87" t="s">
        <v>1480</v>
      </c>
      <c r="D256" s="103" t="s">
        <v>782</v>
      </c>
      <c r="E256" s="85" t="s">
        <v>792</v>
      </c>
    </row>
    <row r="257" spans="1:5" ht="15" customHeight="1" x14ac:dyDescent="0.15">
      <c r="A257" s="139" t="s">
        <v>793</v>
      </c>
      <c r="B257" s="132" t="s">
        <v>752</v>
      </c>
      <c r="C257" s="94" t="s">
        <v>1480</v>
      </c>
      <c r="D257" s="105" t="s">
        <v>782</v>
      </c>
      <c r="E257" s="88" t="s">
        <v>794</v>
      </c>
    </row>
    <row r="258" spans="1:5" ht="15" customHeight="1" x14ac:dyDescent="0.15">
      <c r="A258" s="136" t="s">
        <v>795</v>
      </c>
      <c r="B258" s="129" t="s">
        <v>798</v>
      </c>
      <c r="C258" s="93" t="s">
        <v>2162</v>
      </c>
      <c r="D258" s="101" t="s">
        <v>797</v>
      </c>
      <c r="E258" s="83" t="s">
        <v>796</v>
      </c>
    </row>
    <row r="259" spans="1:5" ht="15" customHeight="1" x14ac:dyDescent="0.15">
      <c r="A259" s="137" t="s">
        <v>799</v>
      </c>
      <c r="B259" s="130" t="s">
        <v>798</v>
      </c>
      <c r="C259" s="87" t="s">
        <v>2162</v>
      </c>
      <c r="D259" s="103" t="s">
        <v>797</v>
      </c>
      <c r="E259" s="85" t="s">
        <v>800</v>
      </c>
    </row>
    <row r="260" spans="1:5" ht="15" customHeight="1" x14ac:dyDescent="0.15">
      <c r="A260" s="137" t="s">
        <v>801</v>
      </c>
      <c r="B260" s="130" t="s">
        <v>798</v>
      </c>
      <c r="C260" s="87" t="s">
        <v>2162</v>
      </c>
      <c r="D260" s="103" t="s">
        <v>803</v>
      </c>
      <c r="E260" s="85" t="s">
        <v>802</v>
      </c>
    </row>
    <row r="261" spans="1:5" ht="15" customHeight="1" x14ac:dyDescent="0.15">
      <c r="A261" s="137" t="s">
        <v>804</v>
      </c>
      <c r="B261" s="130" t="s">
        <v>798</v>
      </c>
      <c r="C261" s="87" t="s">
        <v>2162</v>
      </c>
      <c r="D261" s="103" t="s">
        <v>803</v>
      </c>
      <c r="E261" s="85" t="s">
        <v>805</v>
      </c>
    </row>
    <row r="262" spans="1:5" ht="15" customHeight="1" x14ac:dyDescent="0.15">
      <c r="A262" s="137" t="s">
        <v>806</v>
      </c>
      <c r="B262" s="130" t="s">
        <v>798</v>
      </c>
      <c r="C262" s="87" t="s">
        <v>2162</v>
      </c>
      <c r="D262" s="103" t="s">
        <v>803</v>
      </c>
      <c r="E262" s="85" t="s">
        <v>807</v>
      </c>
    </row>
    <row r="263" spans="1:5" ht="15" customHeight="1" x14ac:dyDescent="0.15">
      <c r="A263" s="137" t="s">
        <v>808</v>
      </c>
      <c r="B263" s="130" t="s">
        <v>798</v>
      </c>
      <c r="C263" s="87" t="s">
        <v>2162</v>
      </c>
      <c r="D263" s="103" t="s">
        <v>803</v>
      </c>
      <c r="E263" s="85" t="s">
        <v>809</v>
      </c>
    </row>
    <row r="264" spans="1:5" ht="15" customHeight="1" x14ac:dyDescent="0.15">
      <c r="A264" s="137" t="s">
        <v>810</v>
      </c>
      <c r="B264" s="130" t="s">
        <v>798</v>
      </c>
      <c r="C264" s="87" t="s">
        <v>2162</v>
      </c>
      <c r="D264" s="103" t="s">
        <v>803</v>
      </c>
      <c r="E264" s="85" t="s">
        <v>811</v>
      </c>
    </row>
    <row r="265" spans="1:5" ht="15" customHeight="1" x14ac:dyDescent="0.15">
      <c r="A265" s="137" t="s">
        <v>812</v>
      </c>
      <c r="B265" s="130" t="s">
        <v>798</v>
      </c>
      <c r="C265" s="87" t="s">
        <v>2162</v>
      </c>
      <c r="D265" s="103" t="s">
        <v>814</v>
      </c>
      <c r="E265" s="85" t="s">
        <v>813</v>
      </c>
    </row>
    <row r="266" spans="1:5" ht="15" customHeight="1" x14ac:dyDescent="0.15">
      <c r="A266" s="137" t="s">
        <v>815</v>
      </c>
      <c r="B266" s="130" t="s">
        <v>798</v>
      </c>
      <c r="C266" s="87" t="s">
        <v>2162</v>
      </c>
      <c r="D266" s="103" t="s">
        <v>814</v>
      </c>
      <c r="E266" s="85" t="s">
        <v>816</v>
      </c>
    </row>
    <row r="267" spans="1:5" ht="15" customHeight="1" x14ac:dyDescent="0.15">
      <c r="A267" s="137" t="s">
        <v>817</v>
      </c>
      <c r="B267" s="130" t="s">
        <v>798</v>
      </c>
      <c r="C267" s="87" t="s">
        <v>2162</v>
      </c>
      <c r="D267" s="103" t="s">
        <v>814</v>
      </c>
      <c r="E267" s="85" t="s">
        <v>818</v>
      </c>
    </row>
    <row r="268" spans="1:5" ht="15" customHeight="1" x14ac:dyDescent="0.15">
      <c r="A268" s="137" t="s">
        <v>819</v>
      </c>
      <c r="B268" s="130" t="s">
        <v>798</v>
      </c>
      <c r="C268" s="87" t="s">
        <v>2162</v>
      </c>
      <c r="D268" s="103" t="s">
        <v>814</v>
      </c>
      <c r="E268" s="85" t="s">
        <v>820</v>
      </c>
    </row>
    <row r="269" spans="1:5" ht="15" customHeight="1" x14ac:dyDescent="0.15">
      <c r="A269" s="137" t="s">
        <v>821</v>
      </c>
      <c r="B269" s="130" t="s">
        <v>798</v>
      </c>
      <c r="C269" s="87" t="s">
        <v>2162</v>
      </c>
      <c r="D269" s="103" t="s">
        <v>814</v>
      </c>
      <c r="E269" s="85" t="s">
        <v>822</v>
      </c>
    </row>
    <row r="270" spans="1:5" ht="15" customHeight="1" x14ac:dyDescent="0.15">
      <c r="A270" s="137" t="s">
        <v>823</v>
      </c>
      <c r="B270" s="130" t="s">
        <v>798</v>
      </c>
      <c r="C270" s="87" t="s">
        <v>2162</v>
      </c>
      <c r="D270" s="103" t="s">
        <v>814</v>
      </c>
      <c r="E270" s="85" t="s">
        <v>824</v>
      </c>
    </row>
    <row r="271" spans="1:5" ht="15" customHeight="1" x14ac:dyDescent="0.15">
      <c r="A271" s="137" t="s">
        <v>825</v>
      </c>
      <c r="B271" s="130" t="s">
        <v>798</v>
      </c>
      <c r="C271" s="87" t="s">
        <v>2162</v>
      </c>
      <c r="D271" s="103" t="s">
        <v>827</v>
      </c>
      <c r="E271" s="85" t="s">
        <v>826</v>
      </c>
    </row>
    <row r="272" spans="1:5" ht="15" customHeight="1" x14ac:dyDescent="0.15">
      <c r="A272" s="137" t="s">
        <v>828</v>
      </c>
      <c r="B272" s="130" t="s">
        <v>798</v>
      </c>
      <c r="C272" s="87" t="s">
        <v>2162</v>
      </c>
      <c r="D272" s="103" t="s">
        <v>827</v>
      </c>
      <c r="E272" s="85" t="s">
        <v>829</v>
      </c>
    </row>
    <row r="273" spans="1:5" ht="15" customHeight="1" x14ac:dyDescent="0.15">
      <c r="A273" s="137" t="s">
        <v>830</v>
      </c>
      <c r="B273" s="130" t="s">
        <v>798</v>
      </c>
      <c r="C273" s="87" t="s">
        <v>2162</v>
      </c>
      <c r="D273" s="103" t="s">
        <v>827</v>
      </c>
      <c r="E273" s="85" t="s">
        <v>831</v>
      </c>
    </row>
    <row r="274" spans="1:5" ht="15" customHeight="1" x14ac:dyDescent="0.15">
      <c r="A274" s="137" t="s">
        <v>832</v>
      </c>
      <c r="B274" s="130" t="s">
        <v>798</v>
      </c>
      <c r="C274" s="87" t="s">
        <v>2162</v>
      </c>
      <c r="D274" s="103" t="s">
        <v>827</v>
      </c>
      <c r="E274" s="85" t="s">
        <v>833</v>
      </c>
    </row>
    <row r="275" spans="1:5" ht="15" customHeight="1" x14ac:dyDescent="0.15">
      <c r="A275" s="137" t="s">
        <v>834</v>
      </c>
      <c r="B275" s="130" t="s">
        <v>798</v>
      </c>
      <c r="C275" s="87" t="s">
        <v>2162</v>
      </c>
      <c r="D275" s="103" t="s">
        <v>827</v>
      </c>
      <c r="E275" s="85" t="s">
        <v>835</v>
      </c>
    </row>
    <row r="276" spans="1:5" ht="15" customHeight="1" x14ac:dyDescent="0.15">
      <c r="A276" s="137" t="s">
        <v>836</v>
      </c>
      <c r="B276" s="130" t="s">
        <v>798</v>
      </c>
      <c r="C276" s="87" t="s">
        <v>2162</v>
      </c>
      <c r="D276" s="103" t="s">
        <v>838</v>
      </c>
      <c r="E276" s="85" t="s">
        <v>837</v>
      </c>
    </row>
    <row r="277" spans="1:5" ht="15" customHeight="1" x14ac:dyDescent="0.15">
      <c r="A277" s="137" t="s">
        <v>839</v>
      </c>
      <c r="B277" s="130" t="s">
        <v>798</v>
      </c>
      <c r="C277" s="87" t="s">
        <v>2162</v>
      </c>
      <c r="D277" s="103" t="s">
        <v>838</v>
      </c>
      <c r="E277" s="85" t="s">
        <v>840</v>
      </c>
    </row>
    <row r="278" spans="1:5" ht="15" customHeight="1" x14ac:dyDescent="0.15">
      <c r="A278" s="137" t="s">
        <v>841</v>
      </c>
      <c r="B278" s="130" t="s">
        <v>798</v>
      </c>
      <c r="C278" s="87" t="s">
        <v>2162</v>
      </c>
      <c r="D278" s="103" t="s">
        <v>838</v>
      </c>
      <c r="E278" s="85" t="s">
        <v>842</v>
      </c>
    </row>
    <row r="279" spans="1:5" ht="15" customHeight="1" x14ac:dyDescent="0.15">
      <c r="A279" s="137" t="s">
        <v>843</v>
      </c>
      <c r="B279" s="130" t="s">
        <v>798</v>
      </c>
      <c r="C279" s="87" t="s">
        <v>2162</v>
      </c>
      <c r="D279" s="103" t="s">
        <v>845</v>
      </c>
      <c r="E279" s="85" t="s">
        <v>844</v>
      </c>
    </row>
    <row r="280" spans="1:5" ht="15" customHeight="1" x14ac:dyDescent="0.15">
      <c r="A280" s="137" t="s">
        <v>846</v>
      </c>
      <c r="B280" s="130" t="s">
        <v>798</v>
      </c>
      <c r="C280" s="87" t="s">
        <v>2162</v>
      </c>
      <c r="D280" s="103" t="s">
        <v>845</v>
      </c>
      <c r="E280" s="85" t="s">
        <v>847</v>
      </c>
    </row>
    <row r="281" spans="1:5" ht="15" customHeight="1" x14ac:dyDescent="0.15">
      <c r="A281" s="137" t="s">
        <v>848</v>
      </c>
      <c r="B281" s="130" t="s">
        <v>798</v>
      </c>
      <c r="C281" s="87" t="s">
        <v>2162</v>
      </c>
      <c r="D281" s="103" t="s">
        <v>845</v>
      </c>
      <c r="E281" s="85" t="s">
        <v>849</v>
      </c>
    </row>
    <row r="282" spans="1:5" ht="15" customHeight="1" x14ac:dyDescent="0.15">
      <c r="A282" s="137" t="s">
        <v>850</v>
      </c>
      <c r="B282" s="130" t="s">
        <v>798</v>
      </c>
      <c r="C282" s="87" t="s">
        <v>2162</v>
      </c>
      <c r="D282" s="103" t="s">
        <v>852</v>
      </c>
      <c r="E282" s="85" t="s">
        <v>851</v>
      </c>
    </row>
    <row r="283" spans="1:5" ht="15" customHeight="1" x14ac:dyDescent="0.15">
      <c r="A283" s="137" t="s">
        <v>853</v>
      </c>
      <c r="B283" s="130" t="s">
        <v>798</v>
      </c>
      <c r="C283" s="87" t="s">
        <v>2162</v>
      </c>
      <c r="D283" s="103" t="s">
        <v>852</v>
      </c>
      <c r="E283" s="85" t="s">
        <v>854</v>
      </c>
    </row>
    <row r="284" spans="1:5" ht="15" customHeight="1" x14ac:dyDescent="0.15">
      <c r="A284" s="137" t="s">
        <v>855</v>
      </c>
      <c r="B284" s="130" t="s">
        <v>798</v>
      </c>
      <c r="C284" s="87" t="s">
        <v>2162</v>
      </c>
      <c r="D284" s="103" t="s">
        <v>852</v>
      </c>
      <c r="E284" s="85" t="s">
        <v>856</v>
      </c>
    </row>
    <row r="285" spans="1:5" ht="15" customHeight="1" x14ac:dyDescent="0.15">
      <c r="A285" s="137" t="s">
        <v>857</v>
      </c>
      <c r="B285" s="130" t="s">
        <v>798</v>
      </c>
      <c r="C285" s="87" t="s">
        <v>2162</v>
      </c>
      <c r="D285" s="103" t="s">
        <v>852</v>
      </c>
      <c r="E285" s="85" t="s">
        <v>858</v>
      </c>
    </row>
    <row r="286" spans="1:5" ht="15" customHeight="1" x14ac:dyDescent="0.15">
      <c r="A286" s="137" t="s">
        <v>859</v>
      </c>
      <c r="B286" s="130" t="s">
        <v>798</v>
      </c>
      <c r="C286" s="87" t="s">
        <v>2162</v>
      </c>
      <c r="D286" s="103" t="s">
        <v>852</v>
      </c>
      <c r="E286" s="85" t="s">
        <v>860</v>
      </c>
    </row>
    <row r="287" spans="1:5" ht="15" customHeight="1" x14ac:dyDescent="0.15">
      <c r="A287" s="137" t="s">
        <v>861</v>
      </c>
      <c r="B287" s="130" t="s">
        <v>798</v>
      </c>
      <c r="C287" s="87" t="s">
        <v>2162</v>
      </c>
      <c r="D287" s="103" t="s">
        <v>852</v>
      </c>
      <c r="E287" s="85" t="s">
        <v>862</v>
      </c>
    </row>
    <row r="288" spans="1:5" ht="15" customHeight="1" x14ac:dyDescent="0.15">
      <c r="A288" s="137" t="s">
        <v>863</v>
      </c>
      <c r="B288" s="130" t="s">
        <v>798</v>
      </c>
      <c r="C288" s="87" t="s">
        <v>2162</v>
      </c>
      <c r="D288" s="103" t="s">
        <v>852</v>
      </c>
      <c r="E288" s="85" t="s">
        <v>864</v>
      </c>
    </row>
    <row r="289" spans="1:5" ht="15" customHeight="1" x14ac:dyDescent="0.15">
      <c r="A289" s="137" t="s">
        <v>865</v>
      </c>
      <c r="B289" s="130" t="s">
        <v>798</v>
      </c>
      <c r="C289" s="87" t="s">
        <v>2162</v>
      </c>
      <c r="D289" s="103" t="s">
        <v>867</v>
      </c>
      <c r="E289" s="85" t="s">
        <v>866</v>
      </c>
    </row>
    <row r="290" spans="1:5" ht="15" customHeight="1" x14ac:dyDescent="0.15">
      <c r="A290" s="139" t="s">
        <v>868</v>
      </c>
      <c r="B290" s="132" t="s">
        <v>798</v>
      </c>
      <c r="C290" s="94" t="s">
        <v>2162</v>
      </c>
      <c r="D290" s="105" t="s">
        <v>867</v>
      </c>
      <c r="E290" s="88" t="s">
        <v>869</v>
      </c>
    </row>
    <row r="291" spans="1:5" ht="15" customHeight="1" x14ac:dyDescent="0.15">
      <c r="A291" s="136" t="s">
        <v>870</v>
      </c>
      <c r="B291" s="129" t="s">
        <v>873</v>
      </c>
      <c r="C291" s="93" t="s">
        <v>1496</v>
      </c>
      <c r="D291" s="101" t="s">
        <v>872</v>
      </c>
      <c r="E291" s="83" t="s">
        <v>871</v>
      </c>
    </row>
    <row r="292" spans="1:5" ht="15" customHeight="1" x14ac:dyDescent="0.15">
      <c r="A292" s="137" t="s">
        <v>874</v>
      </c>
      <c r="B292" s="130" t="s">
        <v>873</v>
      </c>
      <c r="C292" s="87" t="s">
        <v>1496</v>
      </c>
      <c r="D292" s="103" t="s">
        <v>872</v>
      </c>
      <c r="E292" s="85" t="s">
        <v>875</v>
      </c>
    </row>
    <row r="293" spans="1:5" ht="15" customHeight="1" x14ac:dyDescent="0.15">
      <c r="A293" s="137" t="s">
        <v>876</v>
      </c>
      <c r="B293" s="130" t="s">
        <v>873</v>
      </c>
      <c r="C293" s="87" t="s">
        <v>1496</v>
      </c>
      <c r="D293" s="103" t="s">
        <v>878</v>
      </c>
      <c r="E293" s="85" t="s">
        <v>877</v>
      </c>
    </row>
    <row r="294" spans="1:5" ht="15" customHeight="1" x14ac:dyDescent="0.15">
      <c r="A294" s="137" t="s">
        <v>879</v>
      </c>
      <c r="B294" s="130" t="s">
        <v>873</v>
      </c>
      <c r="C294" s="87" t="s">
        <v>1496</v>
      </c>
      <c r="D294" s="103" t="s">
        <v>878</v>
      </c>
      <c r="E294" s="85" t="s">
        <v>880</v>
      </c>
    </row>
    <row r="295" spans="1:5" ht="15" customHeight="1" x14ac:dyDescent="0.15">
      <c r="A295" s="137" t="s">
        <v>881</v>
      </c>
      <c r="B295" s="130" t="s">
        <v>873</v>
      </c>
      <c r="C295" s="87" t="s">
        <v>1496</v>
      </c>
      <c r="D295" s="103" t="s">
        <v>878</v>
      </c>
      <c r="E295" s="85" t="s">
        <v>882</v>
      </c>
    </row>
    <row r="296" spans="1:5" ht="15" customHeight="1" x14ac:dyDescent="0.15">
      <c r="A296" s="137" t="s">
        <v>883</v>
      </c>
      <c r="B296" s="130" t="s">
        <v>873</v>
      </c>
      <c r="C296" s="87" t="s">
        <v>1496</v>
      </c>
      <c r="D296" s="103" t="s">
        <v>878</v>
      </c>
      <c r="E296" s="85" t="s">
        <v>884</v>
      </c>
    </row>
    <row r="297" spans="1:5" ht="15" customHeight="1" x14ac:dyDescent="0.15">
      <c r="A297" s="137" t="s">
        <v>885</v>
      </c>
      <c r="B297" s="130" t="s">
        <v>873</v>
      </c>
      <c r="C297" s="87" t="s">
        <v>1496</v>
      </c>
      <c r="D297" s="103" t="s">
        <v>887</v>
      </c>
      <c r="E297" s="85" t="s">
        <v>886</v>
      </c>
    </row>
    <row r="298" spans="1:5" ht="15" customHeight="1" x14ac:dyDescent="0.15">
      <c r="A298" s="137" t="s">
        <v>888</v>
      </c>
      <c r="B298" s="130" t="s">
        <v>873</v>
      </c>
      <c r="C298" s="87" t="s">
        <v>1496</v>
      </c>
      <c r="D298" s="103" t="s">
        <v>887</v>
      </c>
      <c r="E298" s="85" t="s">
        <v>889</v>
      </c>
    </row>
    <row r="299" spans="1:5" ht="15" customHeight="1" x14ac:dyDescent="0.15">
      <c r="A299" s="137" t="s">
        <v>890</v>
      </c>
      <c r="B299" s="130" t="s">
        <v>873</v>
      </c>
      <c r="C299" s="87" t="s">
        <v>1496</v>
      </c>
      <c r="D299" s="103" t="s">
        <v>887</v>
      </c>
      <c r="E299" s="85" t="s">
        <v>891</v>
      </c>
    </row>
    <row r="300" spans="1:5" ht="15" customHeight="1" x14ac:dyDescent="0.15">
      <c r="A300" s="137" t="s">
        <v>892</v>
      </c>
      <c r="B300" s="130" t="s">
        <v>873</v>
      </c>
      <c r="C300" s="87" t="s">
        <v>1496</v>
      </c>
      <c r="D300" s="103" t="s">
        <v>894</v>
      </c>
      <c r="E300" s="85" t="s">
        <v>893</v>
      </c>
    </row>
    <row r="301" spans="1:5" ht="15" customHeight="1" x14ac:dyDescent="0.15">
      <c r="A301" s="137" t="s">
        <v>895</v>
      </c>
      <c r="B301" s="130" t="s">
        <v>873</v>
      </c>
      <c r="C301" s="87" t="s">
        <v>1496</v>
      </c>
      <c r="D301" s="103" t="s">
        <v>894</v>
      </c>
      <c r="E301" s="85" t="s">
        <v>896</v>
      </c>
    </row>
    <row r="302" spans="1:5" ht="15" customHeight="1" x14ac:dyDescent="0.15">
      <c r="A302" s="137" t="s">
        <v>897</v>
      </c>
      <c r="B302" s="130" t="s">
        <v>873</v>
      </c>
      <c r="C302" s="87" t="s">
        <v>1496</v>
      </c>
      <c r="D302" s="103" t="s">
        <v>894</v>
      </c>
      <c r="E302" s="85" t="s">
        <v>898</v>
      </c>
    </row>
    <row r="303" spans="1:5" ht="15" customHeight="1" x14ac:dyDescent="0.15">
      <c r="A303" s="137" t="s">
        <v>899</v>
      </c>
      <c r="B303" s="130" t="s">
        <v>873</v>
      </c>
      <c r="C303" s="87" t="s">
        <v>1496</v>
      </c>
      <c r="D303" s="103" t="s">
        <v>894</v>
      </c>
      <c r="E303" s="85" t="s">
        <v>900</v>
      </c>
    </row>
    <row r="304" spans="1:5" ht="15" customHeight="1" x14ac:dyDescent="0.15">
      <c r="A304" s="137" t="s">
        <v>901</v>
      </c>
      <c r="B304" s="130" t="s">
        <v>873</v>
      </c>
      <c r="C304" s="87" t="s">
        <v>1496</v>
      </c>
      <c r="D304" s="103" t="s">
        <v>894</v>
      </c>
      <c r="E304" s="85" t="s">
        <v>902</v>
      </c>
    </row>
    <row r="305" spans="1:5" ht="15" customHeight="1" x14ac:dyDescent="0.15">
      <c r="A305" s="137" t="s">
        <v>903</v>
      </c>
      <c r="B305" s="130" t="s">
        <v>873</v>
      </c>
      <c r="C305" s="87" t="s">
        <v>1496</v>
      </c>
      <c r="D305" s="103" t="s">
        <v>894</v>
      </c>
      <c r="E305" s="85" t="s">
        <v>904</v>
      </c>
    </row>
    <row r="306" spans="1:5" ht="15" customHeight="1" x14ac:dyDescent="0.15">
      <c r="A306" s="137" t="s">
        <v>905</v>
      </c>
      <c r="B306" s="130" t="s">
        <v>873</v>
      </c>
      <c r="C306" s="87" t="s">
        <v>1496</v>
      </c>
      <c r="D306" s="103" t="s">
        <v>894</v>
      </c>
      <c r="E306" s="85" t="s">
        <v>906</v>
      </c>
    </row>
    <row r="307" spans="1:5" ht="15" customHeight="1" x14ac:dyDescent="0.15">
      <c r="A307" s="137" t="s">
        <v>907</v>
      </c>
      <c r="B307" s="130" t="s">
        <v>873</v>
      </c>
      <c r="C307" s="87" t="s">
        <v>1496</v>
      </c>
      <c r="D307" s="103" t="s">
        <v>909</v>
      </c>
      <c r="E307" s="85" t="s">
        <v>908</v>
      </c>
    </row>
    <row r="308" spans="1:5" ht="15" customHeight="1" x14ac:dyDescent="0.15">
      <c r="A308" s="137" t="s">
        <v>910</v>
      </c>
      <c r="B308" s="130" t="s">
        <v>873</v>
      </c>
      <c r="C308" s="87" t="s">
        <v>1496</v>
      </c>
      <c r="D308" s="103" t="s">
        <v>909</v>
      </c>
      <c r="E308" s="85" t="s">
        <v>911</v>
      </c>
    </row>
    <row r="309" spans="1:5" ht="15" customHeight="1" x14ac:dyDescent="0.15">
      <c r="A309" s="137" t="s">
        <v>912</v>
      </c>
      <c r="B309" s="130" t="s">
        <v>873</v>
      </c>
      <c r="C309" s="87" t="s">
        <v>1496</v>
      </c>
      <c r="D309" s="103" t="s">
        <v>909</v>
      </c>
      <c r="E309" s="85" t="s">
        <v>913</v>
      </c>
    </row>
    <row r="310" spans="1:5" ht="15" customHeight="1" x14ac:dyDescent="0.15">
      <c r="A310" s="137" t="s">
        <v>914</v>
      </c>
      <c r="B310" s="130" t="s">
        <v>873</v>
      </c>
      <c r="C310" s="87" t="s">
        <v>1496</v>
      </c>
      <c r="D310" s="103" t="s">
        <v>909</v>
      </c>
      <c r="E310" s="85" t="s">
        <v>915</v>
      </c>
    </row>
    <row r="311" spans="1:5" ht="15" customHeight="1" x14ac:dyDescent="0.15">
      <c r="A311" s="137" t="s">
        <v>916</v>
      </c>
      <c r="B311" s="130" t="s">
        <v>873</v>
      </c>
      <c r="C311" s="87" t="s">
        <v>1496</v>
      </c>
      <c r="D311" s="103" t="s">
        <v>909</v>
      </c>
      <c r="E311" s="85" t="s">
        <v>917</v>
      </c>
    </row>
    <row r="312" spans="1:5" ht="15" customHeight="1" x14ac:dyDescent="0.15">
      <c r="A312" s="137" t="s">
        <v>918</v>
      </c>
      <c r="B312" s="130" t="s">
        <v>873</v>
      </c>
      <c r="C312" s="87" t="s">
        <v>1496</v>
      </c>
      <c r="D312" s="103" t="s">
        <v>920</v>
      </c>
      <c r="E312" s="85" t="s">
        <v>919</v>
      </c>
    </row>
    <row r="313" spans="1:5" ht="15" customHeight="1" x14ac:dyDescent="0.15">
      <c r="A313" s="137" t="s">
        <v>921</v>
      </c>
      <c r="B313" s="130" t="s">
        <v>873</v>
      </c>
      <c r="C313" s="87" t="s">
        <v>1496</v>
      </c>
      <c r="D313" s="103" t="s">
        <v>920</v>
      </c>
      <c r="E313" s="85" t="s">
        <v>922</v>
      </c>
    </row>
    <row r="314" spans="1:5" ht="15" customHeight="1" x14ac:dyDescent="0.15">
      <c r="A314" s="137" t="s">
        <v>923</v>
      </c>
      <c r="B314" s="130" t="s">
        <v>873</v>
      </c>
      <c r="C314" s="87" t="s">
        <v>1496</v>
      </c>
      <c r="D314" s="103" t="s">
        <v>920</v>
      </c>
      <c r="E314" s="85" t="s">
        <v>924</v>
      </c>
    </row>
    <row r="315" spans="1:5" ht="15" customHeight="1" x14ac:dyDescent="0.15">
      <c r="A315" s="137" t="s">
        <v>925</v>
      </c>
      <c r="B315" s="130" t="s">
        <v>873</v>
      </c>
      <c r="C315" s="87" t="s">
        <v>1496</v>
      </c>
      <c r="D315" s="103" t="s">
        <v>920</v>
      </c>
      <c r="E315" s="85" t="s">
        <v>926</v>
      </c>
    </row>
    <row r="316" spans="1:5" ht="15" customHeight="1" x14ac:dyDescent="0.15">
      <c r="A316" s="137" t="s">
        <v>927</v>
      </c>
      <c r="B316" s="130" t="s">
        <v>873</v>
      </c>
      <c r="C316" s="87" t="s">
        <v>1496</v>
      </c>
      <c r="D316" s="103" t="s">
        <v>920</v>
      </c>
      <c r="E316" s="85" t="s">
        <v>928</v>
      </c>
    </row>
    <row r="317" spans="1:5" ht="15" customHeight="1" x14ac:dyDescent="0.15">
      <c r="A317" s="137" t="s">
        <v>929</v>
      </c>
      <c r="B317" s="130" t="s">
        <v>873</v>
      </c>
      <c r="C317" s="87" t="s">
        <v>1496</v>
      </c>
      <c r="D317" s="103" t="s">
        <v>931</v>
      </c>
      <c r="E317" s="85" t="s">
        <v>930</v>
      </c>
    </row>
    <row r="318" spans="1:5" ht="15" customHeight="1" x14ac:dyDescent="0.15">
      <c r="A318" s="137" t="s">
        <v>932</v>
      </c>
      <c r="B318" s="130" t="s">
        <v>873</v>
      </c>
      <c r="C318" s="87" t="s">
        <v>1496</v>
      </c>
      <c r="D318" s="103" t="s">
        <v>931</v>
      </c>
      <c r="E318" s="85" t="s">
        <v>933</v>
      </c>
    </row>
    <row r="319" spans="1:5" ht="15" customHeight="1" x14ac:dyDescent="0.15">
      <c r="A319" s="137" t="s">
        <v>934</v>
      </c>
      <c r="B319" s="130" t="s">
        <v>873</v>
      </c>
      <c r="C319" s="87" t="s">
        <v>1496</v>
      </c>
      <c r="D319" s="103" t="s">
        <v>931</v>
      </c>
      <c r="E319" s="85" t="s">
        <v>935</v>
      </c>
    </row>
    <row r="320" spans="1:5" ht="15" customHeight="1" x14ac:dyDescent="0.15">
      <c r="A320" s="137" t="s">
        <v>936</v>
      </c>
      <c r="B320" s="130" t="s">
        <v>873</v>
      </c>
      <c r="C320" s="87" t="s">
        <v>1496</v>
      </c>
      <c r="D320" s="103" t="s">
        <v>938</v>
      </c>
      <c r="E320" s="85" t="s">
        <v>937</v>
      </c>
    </row>
    <row r="321" spans="1:5" ht="15" customHeight="1" x14ac:dyDescent="0.15">
      <c r="A321" s="137" t="s">
        <v>939</v>
      </c>
      <c r="B321" s="130" t="s">
        <v>873</v>
      </c>
      <c r="C321" s="87" t="s">
        <v>1496</v>
      </c>
      <c r="D321" s="103" t="s">
        <v>938</v>
      </c>
      <c r="E321" s="85" t="s">
        <v>940</v>
      </c>
    </row>
    <row r="322" spans="1:5" ht="15" customHeight="1" x14ac:dyDescent="0.15">
      <c r="A322" s="137" t="s">
        <v>941</v>
      </c>
      <c r="B322" s="130" t="s">
        <v>873</v>
      </c>
      <c r="C322" s="87" t="s">
        <v>1496</v>
      </c>
      <c r="D322" s="103" t="s">
        <v>938</v>
      </c>
      <c r="E322" s="85" t="s">
        <v>942</v>
      </c>
    </row>
    <row r="323" spans="1:5" ht="15" customHeight="1" x14ac:dyDescent="0.15">
      <c r="A323" s="137" t="s">
        <v>943</v>
      </c>
      <c r="B323" s="130" t="s">
        <v>873</v>
      </c>
      <c r="C323" s="87" t="s">
        <v>1496</v>
      </c>
      <c r="D323" s="103" t="s">
        <v>938</v>
      </c>
      <c r="E323" s="85" t="s">
        <v>944</v>
      </c>
    </row>
    <row r="324" spans="1:5" ht="15" customHeight="1" x14ac:dyDescent="0.15">
      <c r="A324" s="137" t="s">
        <v>945</v>
      </c>
      <c r="B324" s="130" t="s">
        <v>873</v>
      </c>
      <c r="C324" s="87" t="s">
        <v>1496</v>
      </c>
      <c r="D324" s="103" t="s">
        <v>938</v>
      </c>
      <c r="E324" s="85" t="s">
        <v>946</v>
      </c>
    </row>
    <row r="325" spans="1:5" ht="15" customHeight="1" x14ac:dyDescent="0.15">
      <c r="A325" s="137" t="s">
        <v>947</v>
      </c>
      <c r="B325" s="130" t="s">
        <v>873</v>
      </c>
      <c r="C325" s="87" t="s">
        <v>1496</v>
      </c>
      <c r="D325" s="103" t="s">
        <v>938</v>
      </c>
      <c r="E325" s="85" t="s">
        <v>948</v>
      </c>
    </row>
    <row r="326" spans="1:5" ht="15" customHeight="1" x14ac:dyDescent="0.15">
      <c r="A326" s="137" t="s">
        <v>949</v>
      </c>
      <c r="B326" s="130" t="s">
        <v>873</v>
      </c>
      <c r="C326" s="87" t="s">
        <v>1496</v>
      </c>
      <c r="D326" s="103" t="s">
        <v>951</v>
      </c>
      <c r="E326" s="85" t="s">
        <v>950</v>
      </c>
    </row>
    <row r="327" spans="1:5" ht="15" customHeight="1" x14ac:dyDescent="0.15">
      <c r="A327" s="137" t="s">
        <v>952</v>
      </c>
      <c r="B327" s="130" t="s">
        <v>873</v>
      </c>
      <c r="C327" s="87" t="s">
        <v>1496</v>
      </c>
      <c r="D327" s="103" t="s">
        <v>951</v>
      </c>
      <c r="E327" s="85" t="s">
        <v>953</v>
      </c>
    </row>
    <row r="328" spans="1:5" ht="15" customHeight="1" x14ac:dyDescent="0.15">
      <c r="A328" s="137" t="s">
        <v>954</v>
      </c>
      <c r="B328" s="130" t="s">
        <v>873</v>
      </c>
      <c r="C328" s="87" t="s">
        <v>1496</v>
      </c>
      <c r="D328" s="103" t="s">
        <v>951</v>
      </c>
      <c r="E328" s="85" t="s">
        <v>955</v>
      </c>
    </row>
    <row r="329" spans="1:5" ht="15" customHeight="1" x14ac:dyDescent="0.15">
      <c r="A329" s="137" t="s">
        <v>956</v>
      </c>
      <c r="B329" s="130" t="s">
        <v>873</v>
      </c>
      <c r="C329" s="87" t="s">
        <v>1496</v>
      </c>
      <c r="D329" s="103" t="s">
        <v>951</v>
      </c>
      <c r="E329" s="85" t="s">
        <v>957</v>
      </c>
    </row>
    <row r="330" spans="1:5" ht="15" customHeight="1" x14ac:dyDescent="0.15">
      <c r="A330" s="137" t="s">
        <v>958</v>
      </c>
      <c r="B330" s="130" t="s">
        <v>873</v>
      </c>
      <c r="C330" s="87" t="s">
        <v>1496</v>
      </c>
      <c r="D330" s="103" t="s">
        <v>951</v>
      </c>
      <c r="E330" s="85" t="s">
        <v>959</v>
      </c>
    </row>
    <row r="331" spans="1:5" ht="15" customHeight="1" x14ac:dyDescent="0.15">
      <c r="A331" s="137" t="s">
        <v>960</v>
      </c>
      <c r="B331" s="130" t="s">
        <v>873</v>
      </c>
      <c r="C331" s="87" t="s">
        <v>1496</v>
      </c>
      <c r="D331" s="103" t="s">
        <v>951</v>
      </c>
      <c r="E331" s="85" t="s">
        <v>961</v>
      </c>
    </row>
    <row r="332" spans="1:5" ht="15" customHeight="1" x14ac:dyDescent="0.15">
      <c r="A332" s="137" t="s">
        <v>962</v>
      </c>
      <c r="B332" s="130" t="s">
        <v>873</v>
      </c>
      <c r="C332" s="87" t="s">
        <v>1496</v>
      </c>
      <c r="D332" s="103" t="s">
        <v>951</v>
      </c>
      <c r="E332" s="85" t="s">
        <v>963</v>
      </c>
    </row>
    <row r="333" spans="1:5" ht="15" customHeight="1" x14ac:dyDescent="0.15">
      <c r="A333" s="137" t="s">
        <v>964</v>
      </c>
      <c r="B333" s="130" t="s">
        <v>873</v>
      </c>
      <c r="C333" s="87" t="s">
        <v>1496</v>
      </c>
      <c r="D333" s="103" t="s">
        <v>951</v>
      </c>
      <c r="E333" s="85" t="s">
        <v>965</v>
      </c>
    </row>
    <row r="334" spans="1:5" ht="15" customHeight="1" x14ac:dyDescent="0.15">
      <c r="A334" s="137" t="s">
        <v>966</v>
      </c>
      <c r="B334" s="130" t="s">
        <v>873</v>
      </c>
      <c r="C334" s="87" t="s">
        <v>1496</v>
      </c>
      <c r="D334" s="103" t="s">
        <v>968</v>
      </c>
      <c r="E334" s="85" t="s">
        <v>967</v>
      </c>
    </row>
    <row r="335" spans="1:5" ht="15" customHeight="1" x14ac:dyDescent="0.15">
      <c r="A335" s="137" t="s">
        <v>969</v>
      </c>
      <c r="B335" s="130" t="s">
        <v>873</v>
      </c>
      <c r="C335" s="87" t="s">
        <v>1496</v>
      </c>
      <c r="D335" s="103" t="s">
        <v>968</v>
      </c>
      <c r="E335" s="85" t="s">
        <v>970</v>
      </c>
    </row>
    <row r="336" spans="1:5" ht="15" customHeight="1" x14ac:dyDescent="0.15">
      <c r="A336" s="137" t="s">
        <v>971</v>
      </c>
      <c r="B336" s="130" t="s">
        <v>873</v>
      </c>
      <c r="C336" s="87" t="s">
        <v>1496</v>
      </c>
      <c r="D336" s="103" t="s">
        <v>968</v>
      </c>
      <c r="E336" s="85" t="s">
        <v>972</v>
      </c>
    </row>
    <row r="337" spans="1:5" ht="15" customHeight="1" x14ac:dyDescent="0.15">
      <c r="A337" s="137" t="s">
        <v>973</v>
      </c>
      <c r="B337" s="130" t="s">
        <v>873</v>
      </c>
      <c r="C337" s="87" t="s">
        <v>1496</v>
      </c>
      <c r="D337" s="103" t="s">
        <v>968</v>
      </c>
      <c r="E337" s="85" t="s">
        <v>974</v>
      </c>
    </row>
    <row r="338" spans="1:5" ht="15" customHeight="1" x14ac:dyDescent="0.15">
      <c r="A338" s="137" t="s">
        <v>975</v>
      </c>
      <c r="B338" s="130" t="s">
        <v>873</v>
      </c>
      <c r="C338" s="87" t="s">
        <v>1496</v>
      </c>
      <c r="D338" s="103" t="s">
        <v>977</v>
      </c>
      <c r="E338" s="85" t="s">
        <v>976</v>
      </c>
    </row>
    <row r="339" spans="1:5" ht="15" customHeight="1" x14ac:dyDescent="0.15">
      <c r="A339" s="137" t="s">
        <v>978</v>
      </c>
      <c r="B339" s="130" t="s">
        <v>873</v>
      </c>
      <c r="C339" s="87" t="s">
        <v>1496</v>
      </c>
      <c r="D339" s="103" t="s">
        <v>977</v>
      </c>
      <c r="E339" s="85" t="s">
        <v>979</v>
      </c>
    </row>
    <row r="340" spans="1:5" ht="15" customHeight="1" x14ac:dyDescent="0.15">
      <c r="A340" s="137" t="s">
        <v>980</v>
      </c>
      <c r="B340" s="130" t="s">
        <v>873</v>
      </c>
      <c r="C340" s="87" t="s">
        <v>1496</v>
      </c>
      <c r="D340" s="103" t="s">
        <v>977</v>
      </c>
      <c r="E340" s="85" t="s">
        <v>981</v>
      </c>
    </row>
    <row r="341" spans="1:5" ht="15" customHeight="1" x14ac:dyDescent="0.15">
      <c r="A341" s="137" t="s">
        <v>982</v>
      </c>
      <c r="B341" s="130" t="s">
        <v>873</v>
      </c>
      <c r="C341" s="87" t="s">
        <v>1496</v>
      </c>
      <c r="D341" s="103" t="s">
        <v>977</v>
      </c>
      <c r="E341" s="85" t="s">
        <v>983</v>
      </c>
    </row>
    <row r="342" spans="1:5" ht="15" customHeight="1" x14ac:dyDescent="0.15">
      <c r="A342" s="137" t="s">
        <v>984</v>
      </c>
      <c r="B342" s="130" t="s">
        <v>873</v>
      </c>
      <c r="C342" s="87" t="s">
        <v>1496</v>
      </c>
      <c r="D342" s="103" t="s">
        <v>977</v>
      </c>
      <c r="E342" s="85" t="s">
        <v>985</v>
      </c>
    </row>
    <row r="343" spans="1:5" ht="15" customHeight="1" x14ac:dyDescent="0.15">
      <c r="A343" s="137" t="s">
        <v>986</v>
      </c>
      <c r="B343" s="130" t="s">
        <v>873</v>
      </c>
      <c r="C343" s="87" t="s">
        <v>1496</v>
      </c>
      <c r="D343" s="103" t="s">
        <v>977</v>
      </c>
      <c r="E343" s="85" t="s">
        <v>987</v>
      </c>
    </row>
    <row r="344" spans="1:5" ht="15" customHeight="1" x14ac:dyDescent="0.15">
      <c r="A344" s="137" t="s">
        <v>988</v>
      </c>
      <c r="B344" s="130" t="s">
        <v>873</v>
      </c>
      <c r="C344" s="87" t="s">
        <v>1496</v>
      </c>
      <c r="D344" s="103" t="s">
        <v>977</v>
      </c>
      <c r="E344" s="85" t="s">
        <v>989</v>
      </c>
    </row>
    <row r="345" spans="1:5" ht="15" customHeight="1" x14ac:dyDescent="0.15">
      <c r="A345" s="137" t="s">
        <v>990</v>
      </c>
      <c r="B345" s="130" t="s">
        <v>873</v>
      </c>
      <c r="C345" s="87" t="s">
        <v>1496</v>
      </c>
      <c r="D345" s="103" t="s">
        <v>977</v>
      </c>
      <c r="E345" s="85" t="s">
        <v>991</v>
      </c>
    </row>
    <row r="346" spans="1:5" ht="15" customHeight="1" x14ac:dyDescent="0.15">
      <c r="A346" s="137" t="s">
        <v>992</v>
      </c>
      <c r="B346" s="130" t="s">
        <v>873</v>
      </c>
      <c r="C346" s="87" t="s">
        <v>1496</v>
      </c>
      <c r="D346" s="103" t="s">
        <v>977</v>
      </c>
      <c r="E346" s="85" t="s">
        <v>993</v>
      </c>
    </row>
    <row r="347" spans="1:5" ht="15" customHeight="1" x14ac:dyDescent="0.15">
      <c r="A347" s="137" t="s">
        <v>994</v>
      </c>
      <c r="B347" s="130" t="s">
        <v>873</v>
      </c>
      <c r="C347" s="87" t="s">
        <v>1496</v>
      </c>
      <c r="D347" s="103" t="s">
        <v>977</v>
      </c>
      <c r="E347" s="85" t="s">
        <v>995</v>
      </c>
    </row>
    <row r="348" spans="1:5" ht="15" customHeight="1" x14ac:dyDescent="0.15">
      <c r="A348" s="137" t="s">
        <v>996</v>
      </c>
      <c r="B348" s="130" t="s">
        <v>873</v>
      </c>
      <c r="C348" s="87" t="s">
        <v>1496</v>
      </c>
      <c r="D348" s="103" t="s">
        <v>998</v>
      </c>
      <c r="E348" s="85" t="s">
        <v>997</v>
      </c>
    </row>
    <row r="349" spans="1:5" ht="15" customHeight="1" x14ac:dyDescent="0.15">
      <c r="A349" s="137" t="s">
        <v>999</v>
      </c>
      <c r="B349" s="130" t="s">
        <v>873</v>
      </c>
      <c r="C349" s="87" t="s">
        <v>1496</v>
      </c>
      <c r="D349" s="103" t="s">
        <v>998</v>
      </c>
      <c r="E349" s="85" t="s">
        <v>1000</v>
      </c>
    </row>
    <row r="350" spans="1:5" ht="15" customHeight="1" x14ac:dyDescent="0.15">
      <c r="A350" s="137" t="s">
        <v>1001</v>
      </c>
      <c r="B350" s="130" t="s">
        <v>873</v>
      </c>
      <c r="C350" s="87" t="s">
        <v>1496</v>
      </c>
      <c r="D350" s="103" t="s">
        <v>998</v>
      </c>
      <c r="E350" s="85" t="s">
        <v>1002</v>
      </c>
    </row>
    <row r="351" spans="1:5" ht="15" customHeight="1" x14ac:dyDescent="0.15">
      <c r="A351" s="139" t="s">
        <v>1003</v>
      </c>
      <c r="B351" s="132" t="s">
        <v>873</v>
      </c>
      <c r="C351" s="94" t="s">
        <v>1496</v>
      </c>
      <c r="D351" s="105" t="s">
        <v>998</v>
      </c>
      <c r="E351" s="88" t="s">
        <v>1004</v>
      </c>
    </row>
    <row r="352" spans="1:5" ht="15" customHeight="1" x14ac:dyDescent="0.15">
      <c r="A352" s="136" t="s">
        <v>1005</v>
      </c>
      <c r="B352" s="129" t="s">
        <v>1008</v>
      </c>
      <c r="C352" s="93" t="s">
        <v>1571</v>
      </c>
      <c r="D352" s="101" t="s">
        <v>1007</v>
      </c>
      <c r="E352" s="83" t="s">
        <v>1006</v>
      </c>
    </row>
    <row r="353" spans="1:5" ht="15" customHeight="1" x14ac:dyDescent="0.15">
      <c r="A353" s="137" t="s">
        <v>1009</v>
      </c>
      <c r="B353" s="130" t="s">
        <v>1008</v>
      </c>
      <c r="C353" s="87" t="s">
        <v>1571</v>
      </c>
      <c r="D353" s="103" t="s">
        <v>1007</v>
      </c>
      <c r="E353" s="85" t="s">
        <v>1010</v>
      </c>
    </row>
    <row r="354" spans="1:5" ht="15" customHeight="1" x14ac:dyDescent="0.15">
      <c r="A354" s="137" t="s">
        <v>1011</v>
      </c>
      <c r="B354" s="130" t="s">
        <v>1008</v>
      </c>
      <c r="C354" s="87" t="s">
        <v>1571</v>
      </c>
      <c r="D354" s="103" t="s">
        <v>1007</v>
      </c>
      <c r="E354" s="85" t="s">
        <v>1012</v>
      </c>
    </row>
    <row r="355" spans="1:5" ht="15" customHeight="1" x14ac:dyDescent="0.15">
      <c r="A355" s="137" t="s">
        <v>1013</v>
      </c>
      <c r="B355" s="130" t="s">
        <v>1008</v>
      </c>
      <c r="C355" s="87" t="s">
        <v>1571</v>
      </c>
      <c r="D355" s="103" t="s">
        <v>1015</v>
      </c>
      <c r="E355" s="85" t="s">
        <v>1014</v>
      </c>
    </row>
    <row r="356" spans="1:5" ht="15" customHeight="1" x14ac:dyDescent="0.15">
      <c r="A356" s="137" t="s">
        <v>1016</v>
      </c>
      <c r="B356" s="130" t="s">
        <v>1008</v>
      </c>
      <c r="C356" s="87" t="s">
        <v>1571</v>
      </c>
      <c r="D356" s="103" t="s">
        <v>1015</v>
      </c>
      <c r="E356" s="85" t="s">
        <v>1017</v>
      </c>
    </row>
    <row r="357" spans="1:5" ht="15" customHeight="1" x14ac:dyDescent="0.15">
      <c r="A357" s="137" t="s">
        <v>1018</v>
      </c>
      <c r="B357" s="130" t="s">
        <v>1008</v>
      </c>
      <c r="C357" s="87" t="s">
        <v>1571</v>
      </c>
      <c r="D357" s="103" t="s">
        <v>1015</v>
      </c>
      <c r="E357" s="85" t="s">
        <v>1019</v>
      </c>
    </row>
    <row r="358" spans="1:5" ht="15" customHeight="1" x14ac:dyDescent="0.15">
      <c r="A358" s="137" t="s">
        <v>1020</v>
      </c>
      <c r="B358" s="130" t="s">
        <v>1008</v>
      </c>
      <c r="C358" s="87" t="s">
        <v>1571</v>
      </c>
      <c r="D358" s="103" t="s">
        <v>1022</v>
      </c>
      <c r="E358" s="85" t="s">
        <v>1021</v>
      </c>
    </row>
    <row r="359" spans="1:5" ht="15" customHeight="1" x14ac:dyDescent="0.15">
      <c r="A359" s="137" t="s">
        <v>1023</v>
      </c>
      <c r="B359" s="130" t="s">
        <v>1008</v>
      </c>
      <c r="C359" s="87" t="s">
        <v>1571</v>
      </c>
      <c r="D359" s="103" t="s">
        <v>1022</v>
      </c>
      <c r="E359" s="85" t="s">
        <v>1024</v>
      </c>
    </row>
    <row r="360" spans="1:5" ht="15" customHeight="1" x14ac:dyDescent="0.15">
      <c r="A360" s="137" t="s">
        <v>1025</v>
      </c>
      <c r="B360" s="130" t="s">
        <v>1008</v>
      </c>
      <c r="C360" s="87" t="s">
        <v>1571</v>
      </c>
      <c r="D360" s="103" t="s">
        <v>1022</v>
      </c>
      <c r="E360" s="85" t="s">
        <v>1026</v>
      </c>
    </row>
    <row r="361" spans="1:5" ht="15" customHeight="1" x14ac:dyDescent="0.15">
      <c r="A361" s="137" t="s">
        <v>1027</v>
      </c>
      <c r="B361" s="130" t="s">
        <v>1008</v>
      </c>
      <c r="C361" s="87" t="s">
        <v>1571</v>
      </c>
      <c r="D361" s="103" t="s">
        <v>1022</v>
      </c>
      <c r="E361" s="85" t="s">
        <v>1028</v>
      </c>
    </row>
    <row r="362" spans="1:5" ht="15" customHeight="1" x14ac:dyDescent="0.15">
      <c r="A362" s="137" t="s">
        <v>1029</v>
      </c>
      <c r="B362" s="130" t="s">
        <v>1008</v>
      </c>
      <c r="C362" s="87" t="s">
        <v>1571</v>
      </c>
      <c r="D362" s="103" t="s">
        <v>1022</v>
      </c>
      <c r="E362" s="85" t="s">
        <v>1030</v>
      </c>
    </row>
    <row r="363" spans="1:5" ht="15" customHeight="1" x14ac:dyDescent="0.15">
      <c r="A363" s="137" t="s">
        <v>1031</v>
      </c>
      <c r="B363" s="130" t="s">
        <v>1008</v>
      </c>
      <c r="C363" s="87" t="s">
        <v>1571</v>
      </c>
      <c r="D363" s="103" t="s">
        <v>1033</v>
      </c>
      <c r="E363" s="85" t="s">
        <v>1032</v>
      </c>
    </row>
    <row r="364" spans="1:5" ht="15" customHeight="1" x14ac:dyDescent="0.15">
      <c r="A364" s="137" t="s">
        <v>1034</v>
      </c>
      <c r="B364" s="130" t="s">
        <v>1008</v>
      </c>
      <c r="C364" s="87" t="s">
        <v>1571</v>
      </c>
      <c r="D364" s="103" t="s">
        <v>1033</v>
      </c>
      <c r="E364" s="85" t="s">
        <v>1035</v>
      </c>
    </row>
    <row r="365" spans="1:5" ht="15" customHeight="1" x14ac:dyDescent="0.15">
      <c r="A365" s="137" t="s">
        <v>1036</v>
      </c>
      <c r="B365" s="130" t="s">
        <v>1008</v>
      </c>
      <c r="C365" s="87" t="s">
        <v>1571</v>
      </c>
      <c r="D365" s="103" t="s">
        <v>1033</v>
      </c>
      <c r="E365" s="85" t="s">
        <v>1037</v>
      </c>
    </row>
    <row r="366" spans="1:5" ht="15" customHeight="1" x14ac:dyDescent="0.15">
      <c r="A366" s="137" t="s">
        <v>1038</v>
      </c>
      <c r="B366" s="130" t="s">
        <v>1008</v>
      </c>
      <c r="C366" s="87" t="s">
        <v>1571</v>
      </c>
      <c r="D366" s="103" t="s">
        <v>1040</v>
      </c>
      <c r="E366" s="85" t="s">
        <v>1039</v>
      </c>
    </row>
    <row r="367" spans="1:5" ht="15" customHeight="1" x14ac:dyDescent="0.15">
      <c r="A367" s="137" t="s">
        <v>1041</v>
      </c>
      <c r="B367" s="130" t="s">
        <v>1008</v>
      </c>
      <c r="C367" s="87" t="s">
        <v>1571</v>
      </c>
      <c r="D367" s="103" t="s">
        <v>1040</v>
      </c>
      <c r="E367" s="85" t="s">
        <v>1042</v>
      </c>
    </row>
    <row r="368" spans="1:5" ht="15" customHeight="1" x14ac:dyDescent="0.15">
      <c r="A368" s="137" t="s">
        <v>1043</v>
      </c>
      <c r="B368" s="130" t="s">
        <v>1008</v>
      </c>
      <c r="C368" s="87" t="s">
        <v>1571</v>
      </c>
      <c r="D368" s="103" t="s">
        <v>1040</v>
      </c>
      <c r="E368" s="85" t="s">
        <v>1044</v>
      </c>
    </row>
    <row r="369" spans="1:5" ht="15" customHeight="1" x14ac:dyDescent="0.15">
      <c r="A369" s="137" t="s">
        <v>1045</v>
      </c>
      <c r="B369" s="130" t="s">
        <v>1008</v>
      </c>
      <c r="C369" s="87" t="s">
        <v>1571</v>
      </c>
      <c r="D369" s="103" t="s">
        <v>1040</v>
      </c>
      <c r="E369" s="85" t="s">
        <v>1046</v>
      </c>
    </row>
    <row r="370" spans="1:5" ht="15" customHeight="1" x14ac:dyDescent="0.15">
      <c r="A370" s="137" t="s">
        <v>1047</v>
      </c>
      <c r="B370" s="130" t="s">
        <v>1008</v>
      </c>
      <c r="C370" s="87" t="s">
        <v>1571</v>
      </c>
      <c r="D370" s="103" t="s">
        <v>1049</v>
      </c>
      <c r="E370" s="85" t="s">
        <v>1048</v>
      </c>
    </row>
    <row r="371" spans="1:5" ht="15" customHeight="1" x14ac:dyDescent="0.15">
      <c r="A371" s="137" t="s">
        <v>1050</v>
      </c>
      <c r="B371" s="130" t="s">
        <v>1008</v>
      </c>
      <c r="C371" s="87" t="s">
        <v>1571</v>
      </c>
      <c r="D371" s="103" t="s">
        <v>1049</v>
      </c>
      <c r="E371" s="85" t="s">
        <v>1051</v>
      </c>
    </row>
    <row r="372" spans="1:5" ht="15" customHeight="1" x14ac:dyDescent="0.15">
      <c r="A372" s="137" t="s">
        <v>1052</v>
      </c>
      <c r="B372" s="130" t="s">
        <v>1008</v>
      </c>
      <c r="C372" s="87" t="s">
        <v>1571</v>
      </c>
      <c r="D372" s="103" t="s">
        <v>1049</v>
      </c>
      <c r="E372" s="85" t="s">
        <v>1053</v>
      </c>
    </row>
    <row r="373" spans="1:5" ht="15" customHeight="1" x14ac:dyDescent="0.15">
      <c r="A373" s="137" t="s">
        <v>1054</v>
      </c>
      <c r="B373" s="130" t="s">
        <v>1008</v>
      </c>
      <c r="C373" s="87" t="s">
        <v>1571</v>
      </c>
      <c r="D373" s="103" t="s">
        <v>1049</v>
      </c>
      <c r="E373" s="85" t="s">
        <v>1055</v>
      </c>
    </row>
    <row r="374" spans="1:5" ht="15" customHeight="1" x14ac:dyDescent="0.15">
      <c r="A374" s="137" t="s">
        <v>1056</v>
      </c>
      <c r="B374" s="130" t="s">
        <v>1008</v>
      </c>
      <c r="C374" s="87" t="s">
        <v>1571</v>
      </c>
      <c r="D374" s="103" t="s">
        <v>1049</v>
      </c>
      <c r="E374" s="85" t="s">
        <v>1057</v>
      </c>
    </row>
    <row r="375" spans="1:5" ht="15" customHeight="1" x14ac:dyDescent="0.15">
      <c r="A375" s="139" t="s">
        <v>1058</v>
      </c>
      <c r="B375" s="132" t="s">
        <v>1008</v>
      </c>
      <c r="C375" s="94" t="s">
        <v>1571</v>
      </c>
      <c r="D375" s="105" t="s">
        <v>1049</v>
      </c>
      <c r="E375" s="88" t="s">
        <v>1059</v>
      </c>
    </row>
    <row r="376" spans="1:5" ht="15" customHeight="1" x14ac:dyDescent="0.15">
      <c r="A376" s="136" t="s">
        <v>1060</v>
      </c>
      <c r="B376" s="129" t="s">
        <v>1063</v>
      </c>
      <c r="C376" s="93" t="s">
        <v>2163</v>
      </c>
      <c r="D376" s="101" t="s">
        <v>1062</v>
      </c>
      <c r="E376" s="83" t="s">
        <v>1061</v>
      </c>
    </row>
    <row r="377" spans="1:5" ht="15" customHeight="1" x14ac:dyDescent="0.15">
      <c r="A377" s="137" t="s">
        <v>1064</v>
      </c>
      <c r="B377" s="130" t="s">
        <v>1063</v>
      </c>
      <c r="C377" s="87" t="s">
        <v>2163</v>
      </c>
      <c r="D377" s="103" t="s">
        <v>1062</v>
      </c>
      <c r="E377" s="85" t="s">
        <v>1065</v>
      </c>
    </row>
    <row r="378" spans="1:5" ht="15" customHeight="1" x14ac:dyDescent="0.15">
      <c r="A378" s="137" t="s">
        <v>1066</v>
      </c>
      <c r="B378" s="130" t="s">
        <v>1063</v>
      </c>
      <c r="C378" s="87" t="s">
        <v>2163</v>
      </c>
      <c r="D378" s="103" t="s">
        <v>1062</v>
      </c>
      <c r="E378" s="85" t="s">
        <v>1067</v>
      </c>
    </row>
    <row r="379" spans="1:5" ht="15" customHeight="1" x14ac:dyDescent="0.15">
      <c r="A379" s="137" t="s">
        <v>1068</v>
      </c>
      <c r="B379" s="130" t="s">
        <v>1063</v>
      </c>
      <c r="C379" s="87" t="s">
        <v>2163</v>
      </c>
      <c r="D379" s="103" t="s">
        <v>1070</v>
      </c>
      <c r="E379" s="85" t="s">
        <v>1069</v>
      </c>
    </row>
    <row r="380" spans="1:5" ht="15" customHeight="1" x14ac:dyDescent="0.15">
      <c r="A380" s="137" t="s">
        <v>1071</v>
      </c>
      <c r="B380" s="130" t="s">
        <v>1063</v>
      </c>
      <c r="C380" s="87" t="s">
        <v>2163</v>
      </c>
      <c r="D380" s="103" t="s">
        <v>1070</v>
      </c>
      <c r="E380" s="85" t="s">
        <v>1072</v>
      </c>
    </row>
    <row r="381" spans="1:5" ht="15" customHeight="1" x14ac:dyDescent="0.15">
      <c r="A381" s="137" t="s">
        <v>1073</v>
      </c>
      <c r="B381" s="130" t="s">
        <v>1063</v>
      </c>
      <c r="C381" s="87" t="s">
        <v>2163</v>
      </c>
      <c r="D381" s="103" t="s">
        <v>1070</v>
      </c>
      <c r="E381" s="85" t="s">
        <v>1074</v>
      </c>
    </row>
    <row r="382" spans="1:5" ht="15" customHeight="1" x14ac:dyDescent="0.15">
      <c r="A382" s="137" t="s">
        <v>1075</v>
      </c>
      <c r="B382" s="130" t="s">
        <v>1063</v>
      </c>
      <c r="C382" s="87" t="s">
        <v>2163</v>
      </c>
      <c r="D382" s="103" t="s">
        <v>1070</v>
      </c>
      <c r="E382" s="85" t="s">
        <v>1076</v>
      </c>
    </row>
    <row r="383" spans="1:5" ht="15" customHeight="1" x14ac:dyDescent="0.15">
      <c r="A383" s="137" t="s">
        <v>1077</v>
      </c>
      <c r="B383" s="130" t="s">
        <v>1063</v>
      </c>
      <c r="C383" s="87" t="s">
        <v>2163</v>
      </c>
      <c r="D383" s="103" t="s">
        <v>1070</v>
      </c>
      <c r="E383" s="85" t="s">
        <v>1078</v>
      </c>
    </row>
    <row r="384" spans="1:5" ht="15" customHeight="1" x14ac:dyDescent="0.15">
      <c r="A384" s="137" t="s">
        <v>1079</v>
      </c>
      <c r="B384" s="130" t="s">
        <v>1063</v>
      </c>
      <c r="C384" s="87" t="s">
        <v>2163</v>
      </c>
      <c r="D384" s="103" t="s">
        <v>1081</v>
      </c>
      <c r="E384" s="85" t="s">
        <v>1080</v>
      </c>
    </row>
    <row r="385" spans="1:5" ht="15" customHeight="1" x14ac:dyDescent="0.15">
      <c r="A385" s="137" t="s">
        <v>1082</v>
      </c>
      <c r="B385" s="130" t="s">
        <v>1063</v>
      </c>
      <c r="C385" s="87" t="s">
        <v>2163</v>
      </c>
      <c r="D385" s="103" t="s">
        <v>1081</v>
      </c>
      <c r="E385" s="85" t="s">
        <v>1083</v>
      </c>
    </row>
    <row r="386" spans="1:5" ht="15" customHeight="1" x14ac:dyDescent="0.15">
      <c r="A386" s="137" t="s">
        <v>1084</v>
      </c>
      <c r="B386" s="130" t="s">
        <v>1063</v>
      </c>
      <c r="C386" s="87" t="s">
        <v>2163</v>
      </c>
      <c r="D386" s="103" t="s">
        <v>1081</v>
      </c>
      <c r="E386" s="85" t="s">
        <v>1085</v>
      </c>
    </row>
    <row r="387" spans="1:5" ht="15" customHeight="1" x14ac:dyDescent="0.15">
      <c r="A387" s="137" t="s">
        <v>1086</v>
      </c>
      <c r="B387" s="130" t="s">
        <v>1063</v>
      </c>
      <c r="C387" s="87" t="s">
        <v>2163</v>
      </c>
      <c r="D387" s="103" t="s">
        <v>1081</v>
      </c>
      <c r="E387" s="85" t="s">
        <v>1087</v>
      </c>
    </row>
    <row r="388" spans="1:5" ht="15" customHeight="1" x14ac:dyDescent="0.15">
      <c r="A388" s="137" t="s">
        <v>1088</v>
      </c>
      <c r="B388" s="130" t="s">
        <v>1063</v>
      </c>
      <c r="C388" s="87" t="s">
        <v>2163</v>
      </c>
      <c r="D388" s="103" t="s">
        <v>1081</v>
      </c>
      <c r="E388" s="85" t="s">
        <v>1089</v>
      </c>
    </row>
    <row r="389" spans="1:5" ht="15" customHeight="1" x14ac:dyDescent="0.15">
      <c r="A389" s="137" t="s">
        <v>1090</v>
      </c>
      <c r="B389" s="130" t="s">
        <v>1063</v>
      </c>
      <c r="C389" s="87" t="s">
        <v>2163</v>
      </c>
      <c r="D389" s="103" t="s">
        <v>1081</v>
      </c>
      <c r="E389" s="85" t="s">
        <v>1091</v>
      </c>
    </row>
    <row r="390" spans="1:5" ht="15" customHeight="1" x14ac:dyDescent="0.15">
      <c r="A390" s="139" t="s">
        <v>1092</v>
      </c>
      <c r="B390" s="132" t="s">
        <v>1063</v>
      </c>
      <c r="C390" s="94" t="s">
        <v>2163</v>
      </c>
      <c r="D390" s="105" t="s">
        <v>1081</v>
      </c>
      <c r="E390" s="88" t="s">
        <v>1093</v>
      </c>
    </row>
    <row r="391" spans="1:5" ht="15" customHeight="1" x14ac:dyDescent="0.15">
      <c r="A391" s="136" t="s">
        <v>1094</v>
      </c>
      <c r="B391" s="129" t="s">
        <v>1097</v>
      </c>
      <c r="C391" s="84" t="s">
        <v>2164</v>
      </c>
      <c r="D391" s="117" t="s">
        <v>1096</v>
      </c>
      <c r="E391" s="83" t="s">
        <v>1095</v>
      </c>
    </row>
    <row r="392" spans="1:5" ht="15" customHeight="1" x14ac:dyDescent="0.15">
      <c r="A392" s="137" t="s">
        <v>1098</v>
      </c>
      <c r="B392" s="130" t="s">
        <v>1097</v>
      </c>
      <c r="C392" s="86" t="s">
        <v>2164</v>
      </c>
      <c r="D392" s="118" t="s">
        <v>1096</v>
      </c>
      <c r="E392" s="85" t="s">
        <v>1099</v>
      </c>
    </row>
    <row r="393" spans="1:5" ht="15" customHeight="1" x14ac:dyDescent="0.15">
      <c r="A393" s="137" t="s">
        <v>1100</v>
      </c>
      <c r="B393" s="130" t="s">
        <v>1097</v>
      </c>
      <c r="C393" s="86" t="s">
        <v>2164</v>
      </c>
      <c r="D393" s="118" t="s">
        <v>1096</v>
      </c>
      <c r="E393" s="85" t="s">
        <v>1101</v>
      </c>
    </row>
    <row r="394" spans="1:5" ht="15" customHeight="1" x14ac:dyDescent="0.15">
      <c r="A394" s="137" t="s">
        <v>1102</v>
      </c>
      <c r="B394" s="130" t="s">
        <v>1097</v>
      </c>
      <c r="C394" s="86" t="s">
        <v>2164</v>
      </c>
      <c r="D394" s="118" t="s">
        <v>1104</v>
      </c>
      <c r="E394" s="85" t="s">
        <v>1103</v>
      </c>
    </row>
    <row r="395" spans="1:5" ht="15" customHeight="1" x14ac:dyDescent="0.15">
      <c r="A395" s="137" t="s">
        <v>1105</v>
      </c>
      <c r="B395" s="130" t="s">
        <v>1097</v>
      </c>
      <c r="C395" s="86" t="s">
        <v>2164</v>
      </c>
      <c r="D395" s="118" t="s">
        <v>1104</v>
      </c>
      <c r="E395" s="85" t="s">
        <v>1106</v>
      </c>
    </row>
    <row r="396" spans="1:5" ht="15" customHeight="1" x14ac:dyDescent="0.15">
      <c r="A396" s="137" t="s">
        <v>1107</v>
      </c>
      <c r="B396" s="130" t="s">
        <v>1097</v>
      </c>
      <c r="C396" s="86" t="s">
        <v>2164</v>
      </c>
      <c r="D396" s="118" t="s">
        <v>1104</v>
      </c>
      <c r="E396" s="85" t="s">
        <v>1108</v>
      </c>
    </row>
    <row r="397" spans="1:5" ht="15" customHeight="1" x14ac:dyDescent="0.15">
      <c r="A397" s="137" t="s">
        <v>1109</v>
      </c>
      <c r="B397" s="130" t="s">
        <v>1097</v>
      </c>
      <c r="C397" s="86" t="s">
        <v>2164</v>
      </c>
      <c r="D397" s="118" t="s">
        <v>1104</v>
      </c>
      <c r="E397" s="85" t="s">
        <v>1110</v>
      </c>
    </row>
    <row r="398" spans="1:5" ht="15" customHeight="1" x14ac:dyDescent="0.15">
      <c r="A398" s="137" t="s">
        <v>1111</v>
      </c>
      <c r="B398" s="130" t="s">
        <v>1097</v>
      </c>
      <c r="C398" s="86" t="s">
        <v>2164</v>
      </c>
      <c r="D398" s="118" t="s">
        <v>1104</v>
      </c>
      <c r="E398" s="85" t="s">
        <v>1112</v>
      </c>
    </row>
    <row r="399" spans="1:5" ht="15" customHeight="1" x14ac:dyDescent="0.15">
      <c r="A399" s="137" t="s">
        <v>1113</v>
      </c>
      <c r="B399" s="130" t="s">
        <v>1097</v>
      </c>
      <c r="C399" s="86" t="s">
        <v>2164</v>
      </c>
      <c r="D399" s="118" t="s">
        <v>1104</v>
      </c>
      <c r="E399" s="85" t="s">
        <v>1114</v>
      </c>
    </row>
    <row r="400" spans="1:5" ht="15" customHeight="1" x14ac:dyDescent="0.15">
      <c r="A400" s="137" t="s">
        <v>1115</v>
      </c>
      <c r="B400" s="130" t="s">
        <v>1097</v>
      </c>
      <c r="C400" s="86" t="s">
        <v>2164</v>
      </c>
      <c r="D400" s="118" t="s">
        <v>1104</v>
      </c>
      <c r="E400" s="85" t="s">
        <v>1116</v>
      </c>
    </row>
    <row r="401" spans="1:5" ht="15" customHeight="1" x14ac:dyDescent="0.15">
      <c r="A401" s="137" t="s">
        <v>1117</v>
      </c>
      <c r="B401" s="130" t="s">
        <v>1097</v>
      </c>
      <c r="C401" s="86" t="s">
        <v>2164</v>
      </c>
      <c r="D401" s="118" t="s">
        <v>1104</v>
      </c>
      <c r="E401" s="85" t="s">
        <v>1118</v>
      </c>
    </row>
    <row r="402" spans="1:5" ht="15" customHeight="1" x14ac:dyDescent="0.15">
      <c r="A402" s="137" t="s">
        <v>1119</v>
      </c>
      <c r="B402" s="130" t="s">
        <v>1097</v>
      </c>
      <c r="C402" s="86" t="s">
        <v>2164</v>
      </c>
      <c r="D402" s="118" t="s">
        <v>1104</v>
      </c>
      <c r="E402" s="85" t="s">
        <v>1120</v>
      </c>
    </row>
    <row r="403" spans="1:5" ht="15" customHeight="1" x14ac:dyDescent="0.15">
      <c r="A403" s="137" t="s">
        <v>1121</v>
      </c>
      <c r="B403" s="130" t="s">
        <v>1097</v>
      </c>
      <c r="C403" s="86" t="s">
        <v>2164</v>
      </c>
      <c r="D403" s="118" t="s">
        <v>1104</v>
      </c>
      <c r="E403" s="85" t="s">
        <v>1122</v>
      </c>
    </row>
    <row r="404" spans="1:5" ht="15" customHeight="1" x14ac:dyDescent="0.15">
      <c r="A404" s="137" t="s">
        <v>1123</v>
      </c>
      <c r="B404" s="130" t="s">
        <v>1097</v>
      </c>
      <c r="C404" s="86" t="s">
        <v>2164</v>
      </c>
      <c r="D404" s="118" t="s">
        <v>1125</v>
      </c>
      <c r="E404" s="85" t="s">
        <v>1124</v>
      </c>
    </row>
    <row r="405" spans="1:5" ht="15" customHeight="1" x14ac:dyDescent="0.15">
      <c r="A405" s="137" t="s">
        <v>1126</v>
      </c>
      <c r="B405" s="130" t="s">
        <v>1097</v>
      </c>
      <c r="C405" s="86" t="s">
        <v>2164</v>
      </c>
      <c r="D405" s="118" t="s">
        <v>1125</v>
      </c>
      <c r="E405" s="85" t="s">
        <v>1127</v>
      </c>
    </row>
    <row r="406" spans="1:5" ht="15" customHeight="1" x14ac:dyDescent="0.15">
      <c r="A406" s="137" t="s">
        <v>1128</v>
      </c>
      <c r="B406" s="130" t="s">
        <v>1097</v>
      </c>
      <c r="C406" s="86" t="s">
        <v>2164</v>
      </c>
      <c r="D406" s="118" t="s">
        <v>1130</v>
      </c>
      <c r="E406" s="85" t="s">
        <v>1129</v>
      </c>
    </row>
    <row r="407" spans="1:5" ht="15" customHeight="1" x14ac:dyDescent="0.15">
      <c r="A407" s="137" t="s">
        <v>1131</v>
      </c>
      <c r="B407" s="130" t="s">
        <v>1097</v>
      </c>
      <c r="C407" s="86" t="s">
        <v>2164</v>
      </c>
      <c r="D407" s="118" t="s">
        <v>1130</v>
      </c>
      <c r="E407" s="85" t="s">
        <v>1132</v>
      </c>
    </row>
    <row r="408" spans="1:5" ht="15" customHeight="1" x14ac:dyDescent="0.15">
      <c r="A408" s="137" t="s">
        <v>1133</v>
      </c>
      <c r="B408" s="130" t="s">
        <v>1097</v>
      </c>
      <c r="C408" s="86" t="s">
        <v>2164</v>
      </c>
      <c r="D408" s="118" t="s">
        <v>1130</v>
      </c>
      <c r="E408" s="85" t="s">
        <v>1134</v>
      </c>
    </row>
    <row r="409" spans="1:5" ht="15" customHeight="1" x14ac:dyDescent="0.15">
      <c r="A409" s="137" t="s">
        <v>1135</v>
      </c>
      <c r="B409" s="130" t="s">
        <v>1097</v>
      </c>
      <c r="C409" s="86" t="s">
        <v>2164</v>
      </c>
      <c r="D409" s="118" t="s">
        <v>1130</v>
      </c>
      <c r="E409" s="85" t="s">
        <v>1136</v>
      </c>
    </row>
    <row r="410" spans="1:5" ht="15" customHeight="1" x14ac:dyDescent="0.15">
      <c r="A410" s="137" t="s">
        <v>1137</v>
      </c>
      <c r="B410" s="130" t="s">
        <v>1097</v>
      </c>
      <c r="C410" s="86" t="s">
        <v>2164</v>
      </c>
      <c r="D410" s="118" t="s">
        <v>1130</v>
      </c>
      <c r="E410" s="85" t="s">
        <v>1138</v>
      </c>
    </row>
    <row r="411" spans="1:5" ht="15" customHeight="1" x14ac:dyDescent="0.15">
      <c r="A411" s="137" t="s">
        <v>1139</v>
      </c>
      <c r="B411" s="130" t="s">
        <v>1097</v>
      </c>
      <c r="C411" s="86" t="s">
        <v>2164</v>
      </c>
      <c r="D411" s="118" t="s">
        <v>1130</v>
      </c>
      <c r="E411" s="85" t="s">
        <v>1140</v>
      </c>
    </row>
    <row r="412" spans="1:5" ht="15" customHeight="1" x14ac:dyDescent="0.15">
      <c r="A412" s="137" t="s">
        <v>1141</v>
      </c>
      <c r="B412" s="130" t="s">
        <v>1097</v>
      </c>
      <c r="C412" s="86" t="s">
        <v>2164</v>
      </c>
      <c r="D412" s="118" t="s">
        <v>1130</v>
      </c>
      <c r="E412" s="85" t="s">
        <v>1142</v>
      </c>
    </row>
    <row r="413" spans="1:5" ht="15" customHeight="1" x14ac:dyDescent="0.15">
      <c r="A413" s="139" t="s">
        <v>1143</v>
      </c>
      <c r="B413" s="132" t="s">
        <v>1097</v>
      </c>
      <c r="C413" s="89" t="s">
        <v>2164</v>
      </c>
      <c r="D413" s="120" t="s">
        <v>1130</v>
      </c>
      <c r="E413" s="88" t="s">
        <v>1144</v>
      </c>
    </row>
    <row r="414" spans="1:5" ht="15" customHeight="1" x14ac:dyDescent="0.15">
      <c r="A414" s="136" t="s">
        <v>1145</v>
      </c>
      <c r="B414" s="129" t="s">
        <v>1148</v>
      </c>
      <c r="C414" s="93" t="s">
        <v>1598</v>
      </c>
      <c r="D414" s="101" t="s">
        <v>1147</v>
      </c>
      <c r="E414" s="83" t="s">
        <v>1146</v>
      </c>
    </row>
    <row r="415" spans="1:5" ht="15" customHeight="1" x14ac:dyDescent="0.15">
      <c r="A415" s="137" t="s">
        <v>1149</v>
      </c>
      <c r="B415" s="130" t="s">
        <v>1148</v>
      </c>
      <c r="C415" s="87" t="s">
        <v>1598</v>
      </c>
      <c r="D415" s="103" t="s">
        <v>1147</v>
      </c>
      <c r="E415" s="85" t="s">
        <v>1150</v>
      </c>
    </row>
    <row r="416" spans="1:5" ht="15" customHeight="1" x14ac:dyDescent="0.15">
      <c r="A416" s="137" t="s">
        <v>1151</v>
      </c>
      <c r="B416" s="130" t="s">
        <v>1148</v>
      </c>
      <c r="C416" s="87" t="s">
        <v>1598</v>
      </c>
      <c r="D416" s="103" t="s">
        <v>1147</v>
      </c>
      <c r="E416" s="85" t="s">
        <v>1152</v>
      </c>
    </row>
    <row r="417" spans="1:5" ht="15" customHeight="1" x14ac:dyDescent="0.15">
      <c r="A417" s="137" t="s">
        <v>1153</v>
      </c>
      <c r="B417" s="130" t="s">
        <v>1148</v>
      </c>
      <c r="C417" s="87" t="s">
        <v>1598</v>
      </c>
      <c r="D417" s="103" t="s">
        <v>1147</v>
      </c>
      <c r="E417" s="85" t="s">
        <v>1154</v>
      </c>
    </row>
    <row r="418" spans="1:5" ht="15" customHeight="1" x14ac:dyDescent="0.15">
      <c r="A418" s="137" t="s">
        <v>1155</v>
      </c>
      <c r="B418" s="130" t="s">
        <v>1148</v>
      </c>
      <c r="C418" s="87" t="s">
        <v>1598</v>
      </c>
      <c r="D418" s="103" t="s">
        <v>1147</v>
      </c>
      <c r="E418" s="85" t="s">
        <v>1156</v>
      </c>
    </row>
    <row r="419" spans="1:5" ht="15" customHeight="1" x14ac:dyDescent="0.15">
      <c r="A419" s="137" t="s">
        <v>1157</v>
      </c>
      <c r="B419" s="130" t="s">
        <v>1148</v>
      </c>
      <c r="C419" s="87" t="s">
        <v>1598</v>
      </c>
      <c r="D419" s="103" t="s">
        <v>1159</v>
      </c>
      <c r="E419" s="85" t="s">
        <v>1158</v>
      </c>
    </row>
    <row r="420" spans="1:5" ht="15" customHeight="1" x14ac:dyDescent="0.15">
      <c r="A420" s="137" t="s">
        <v>1160</v>
      </c>
      <c r="B420" s="130" t="s">
        <v>1148</v>
      </c>
      <c r="C420" s="87" t="s">
        <v>1598</v>
      </c>
      <c r="D420" s="103" t="s">
        <v>1159</v>
      </c>
      <c r="E420" s="85" t="s">
        <v>1161</v>
      </c>
    </row>
    <row r="421" spans="1:5" ht="15" customHeight="1" x14ac:dyDescent="0.15">
      <c r="A421" s="137" t="s">
        <v>1162</v>
      </c>
      <c r="B421" s="130" t="s">
        <v>1148</v>
      </c>
      <c r="C421" s="87" t="s">
        <v>1598</v>
      </c>
      <c r="D421" s="103" t="s">
        <v>1159</v>
      </c>
      <c r="E421" s="85" t="s">
        <v>1163</v>
      </c>
    </row>
    <row r="422" spans="1:5" ht="15" customHeight="1" x14ac:dyDescent="0.15">
      <c r="A422" s="137" t="s">
        <v>1164</v>
      </c>
      <c r="B422" s="130" t="s">
        <v>1148</v>
      </c>
      <c r="C422" s="87" t="s">
        <v>1598</v>
      </c>
      <c r="D422" s="103" t="s">
        <v>1159</v>
      </c>
      <c r="E422" s="85" t="s">
        <v>1165</v>
      </c>
    </row>
    <row r="423" spans="1:5" ht="15" customHeight="1" x14ac:dyDescent="0.15">
      <c r="A423" s="137" t="s">
        <v>1166</v>
      </c>
      <c r="B423" s="130" t="s">
        <v>1148</v>
      </c>
      <c r="C423" s="87" t="s">
        <v>1598</v>
      </c>
      <c r="D423" s="103" t="s">
        <v>1159</v>
      </c>
      <c r="E423" s="85" t="s">
        <v>1167</v>
      </c>
    </row>
    <row r="424" spans="1:5" ht="15" customHeight="1" x14ac:dyDescent="0.15">
      <c r="A424" s="137" t="s">
        <v>1168</v>
      </c>
      <c r="B424" s="130" t="s">
        <v>1148</v>
      </c>
      <c r="C424" s="87" t="s">
        <v>1598</v>
      </c>
      <c r="D424" s="103" t="s">
        <v>1159</v>
      </c>
      <c r="E424" s="85" t="s">
        <v>1169</v>
      </c>
    </row>
    <row r="425" spans="1:5" ht="15" customHeight="1" x14ac:dyDescent="0.15">
      <c r="A425" s="137" t="s">
        <v>1170</v>
      </c>
      <c r="B425" s="130" t="s">
        <v>1148</v>
      </c>
      <c r="C425" s="87" t="s">
        <v>1598</v>
      </c>
      <c r="D425" s="103" t="s">
        <v>1159</v>
      </c>
      <c r="E425" s="85" t="s">
        <v>1171</v>
      </c>
    </row>
    <row r="426" spans="1:5" ht="15" customHeight="1" x14ac:dyDescent="0.15">
      <c r="A426" s="137" t="s">
        <v>1172</v>
      </c>
      <c r="B426" s="130" t="s">
        <v>1148</v>
      </c>
      <c r="C426" s="87" t="s">
        <v>1598</v>
      </c>
      <c r="D426" s="103" t="s">
        <v>1159</v>
      </c>
      <c r="E426" s="85" t="s">
        <v>1173</v>
      </c>
    </row>
    <row r="427" spans="1:5" ht="15" customHeight="1" x14ac:dyDescent="0.15">
      <c r="A427" s="137" t="s">
        <v>1174</v>
      </c>
      <c r="B427" s="130" t="s">
        <v>1148</v>
      </c>
      <c r="C427" s="87" t="s">
        <v>1598</v>
      </c>
      <c r="D427" s="103" t="s">
        <v>1159</v>
      </c>
      <c r="E427" s="85" t="s">
        <v>1175</v>
      </c>
    </row>
    <row r="428" spans="1:5" ht="15" customHeight="1" x14ac:dyDescent="0.15">
      <c r="A428" s="137" t="s">
        <v>1176</v>
      </c>
      <c r="B428" s="130" t="s">
        <v>1148</v>
      </c>
      <c r="C428" s="87" t="s">
        <v>1598</v>
      </c>
      <c r="D428" s="103" t="s">
        <v>1178</v>
      </c>
      <c r="E428" s="85" t="s">
        <v>1177</v>
      </c>
    </row>
    <row r="429" spans="1:5" ht="15" customHeight="1" x14ac:dyDescent="0.15">
      <c r="A429" s="137" t="s">
        <v>1179</v>
      </c>
      <c r="B429" s="130" t="s">
        <v>1148</v>
      </c>
      <c r="C429" s="87" t="s">
        <v>1598</v>
      </c>
      <c r="D429" s="103" t="s">
        <v>1178</v>
      </c>
      <c r="E429" s="85" t="s">
        <v>1180</v>
      </c>
    </row>
    <row r="430" spans="1:5" ht="15" customHeight="1" x14ac:dyDescent="0.15">
      <c r="A430" s="139" t="s">
        <v>1181</v>
      </c>
      <c r="B430" s="132" t="s">
        <v>1148</v>
      </c>
      <c r="C430" s="94" t="s">
        <v>1598</v>
      </c>
      <c r="D430" s="105" t="s">
        <v>1178</v>
      </c>
      <c r="E430" s="88" t="s">
        <v>1182</v>
      </c>
    </row>
    <row r="431" spans="1:5" ht="15" customHeight="1" x14ac:dyDescent="0.15">
      <c r="A431" s="140" t="s">
        <v>1183</v>
      </c>
      <c r="B431" s="133" t="s">
        <v>1186</v>
      </c>
      <c r="C431" s="96" t="s">
        <v>2165</v>
      </c>
      <c r="D431" s="121" t="s">
        <v>1185</v>
      </c>
      <c r="E431" s="95" t="s">
        <v>1184</v>
      </c>
    </row>
    <row r="432" spans="1:5" ht="15" customHeight="1" x14ac:dyDescent="0.15">
      <c r="A432" s="137" t="s">
        <v>1187</v>
      </c>
      <c r="B432" s="130" t="s">
        <v>1186</v>
      </c>
      <c r="C432" s="86" t="s">
        <v>2165</v>
      </c>
      <c r="D432" s="118" t="s">
        <v>1185</v>
      </c>
      <c r="E432" s="85" t="s">
        <v>1188</v>
      </c>
    </row>
    <row r="433" spans="1:5" ht="15" customHeight="1" x14ac:dyDescent="0.15">
      <c r="A433" s="137" t="s">
        <v>1189</v>
      </c>
      <c r="B433" s="130" t="s">
        <v>1186</v>
      </c>
      <c r="C433" s="86" t="s">
        <v>2165</v>
      </c>
      <c r="D433" s="118" t="s">
        <v>1185</v>
      </c>
      <c r="E433" s="85" t="s">
        <v>1190</v>
      </c>
    </row>
    <row r="434" spans="1:5" ht="15" customHeight="1" x14ac:dyDescent="0.15">
      <c r="A434" s="137" t="s">
        <v>1191</v>
      </c>
      <c r="B434" s="130" t="s">
        <v>1186</v>
      </c>
      <c r="C434" s="86" t="s">
        <v>2165</v>
      </c>
      <c r="D434" s="118" t="s">
        <v>1185</v>
      </c>
      <c r="E434" s="85" t="s">
        <v>1192</v>
      </c>
    </row>
    <row r="435" spans="1:5" ht="15" customHeight="1" x14ac:dyDescent="0.15">
      <c r="A435" s="137" t="s">
        <v>1193</v>
      </c>
      <c r="B435" s="130" t="s">
        <v>1186</v>
      </c>
      <c r="C435" s="86" t="s">
        <v>2165</v>
      </c>
      <c r="D435" s="118" t="s">
        <v>1185</v>
      </c>
      <c r="E435" s="85" t="s">
        <v>1194</v>
      </c>
    </row>
    <row r="436" spans="1:5" ht="15" customHeight="1" x14ac:dyDescent="0.15">
      <c r="A436" s="137" t="s">
        <v>1195</v>
      </c>
      <c r="B436" s="130" t="s">
        <v>1186</v>
      </c>
      <c r="C436" s="86" t="s">
        <v>2165</v>
      </c>
      <c r="D436" s="118" t="s">
        <v>1185</v>
      </c>
      <c r="E436" s="85" t="s">
        <v>1196</v>
      </c>
    </row>
    <row r="437" spans="1:5" ht="15" customHeight="1" x14ac:dyDescent="0.15">
      <c r="A437" s="137" t="s">
        <v>1197</v>
      </c>
      <c r="B437" s="130" t="s">
        <v>1186</v>
      </c>
      <c r="C437" s="86" t="s">
        <v>2165</v>
      </c>
      <c r="D437" s="118" t="s">
        <v>1185</v>
      </c>
      <c r="E437" s="85" t="s">
        <v>1198</v>
      </c>
    </row>
    <row r="438" spans="1:5" ht="15" customHeight="1" x14ac:dyDescent="0.15">
      <c r="A438" s="137" t="s">
        <v>1199</v>
      </c>
      <c r="B438" s="130" t="s">
        <v>1186</v>
      </c>
      <c r="C438" s="86" t="s">
        <v>2165</v>
      </c>
      <c r="D438" s="118" t="s">
        <v>1201</v>
      </c>
      <c r="E438" s="85" t="s">
        <v>1200</v>
      </c>
    </row>
    <row r="439" spans="1:5" ht="15" customHeight="1" x14ac:dyDescent="0.15">
      <c r="A439" s="137" t="s">
        <v>1202</v>
      </c>
      <c r="B439" s="130" t="s">
        <v>1186</v>
      </c>
      <c r="C439" s="86" t="s">
        <v>2165</v>
      </c>
      <c r="D439" s="118" t="s">
        <v>1201</v>
      </c>
      <c r="E439" s="85" t="s">
        <v>1203</v>
      </c>
    </row>
    <row r="440" spans="1:5" ht="15" customHeight="1" x14ac:dyDescent="0.15">
      <c r="A440" s="137" t="s">
        <v>1204</v>
      </c>
      <c r="B440" s="130" t="s">
        <v>1186</v>
      </c>
      <c r="C440" s="86" t="s">
        <v>2165</v>
      </c>
      <c r="D440" s="118" t="s">
        <v>1201</v>
      </c>
      <c r="E440" s="85" t="s">
        <v>1205</v>
      </c>
    </row>
    <row r="441" spans="1:5" ht="15" customHeight="1" x14ac:dyDescent="0.15">
      <c r="A441" s="137" t="s">
        <v>1206</v>
      </c>
      <c r="B441" s="130" t="s">
        <v>1186</v>
      </c>
      <c r="C441" s="86" t="s">
        <v>2165</v>
      </c>
      <c r="D441" s="118" t="s">
        <v>1201</v>
      </c>
      <c r="E441" s="85" t="s">
        <v>1207</v>
      </c>
    </row>
    <row r="442" spans="1:5" ht="15" customHeight="1" x14ac:dyDescent="0.15">
      <c r="A442" s="137" t="s">
        <v>1208</v>
      </c>
      <c r="B442" s="130" t="s">
        <v>1186</v>
      </c>
      <c r="C442" s="86" t="s">
        <v>2165</v>
      </c>
      <c r="D442" s="118" t="s">
        <v>1201</v>
      </c>
      <c r="E442" s="85" t="s">
        <v>1209</v>
      </c>
    </row>
    <row r="443" spans="1:5" ht="15" customHeight="1" x14ac:dyDescent="0.15">
      <c r="A443" s="137" t="s">
        <v>1210</v>
      </c>
      <c r="B443" s="130" t="s">
        <v>1186</v>
      </c>
      <c r="C443" s="86" t="s">
        <v>2165</v>
      </c>
      <c r="D443" s="118" t="s">
        <v>1201</v>
      </c>
      <c r="E443" s="85" t="s">
        <v>1211</v>
      </c>
    </row>
    <row r="444" spans="1:5" ht="15" customHeight="1" x14ac:dyDescent="0.15">
      <c r="A444" s="137" t="s">
        <v>1212</v>
      </c>
      <c r="B444" s="130" t="s">
        <v>1186</v>
      </c>
      <c r="C444" s="86" t="s">
        <v>2165</v>
      </c>
      <c r="D444" s="118" t="s">
        <v>1201</v>
      </c>
      <c r="E444" s="85" t="s">
        <v>1213</v>
      </c>
    </row>
    <row r="445" spans="1:5" ht="15" customHeight="1" x14ac:dyDescent="0.15">
      <c r="A445" s="137" t="s">
        <v>1214</v>
      </c>
      <c r="B445" s="130" t="s">
        <v>1186</v>
      </c>
      <c r="C445" s="86" t="s">
        <v>2165</v>
      </c>
      <c r="D445" s="118" t="s">
        <v>1201</v>
      </c>
      <c r="E445" s="85" t="s">
        <v>1215</v>
      </c>
    </row>
    <row r="446" spans="1:5" ht="15" customHeight="1" x14ac:dyDescent="0.15">
      <c r="A446" s="137" t="s">
        <v>1216</v>
      </c>
      <c r="B446" s="130" t="s">
        <v>1186</v>
      </c>
      <c r="C446" s="86" t="s">
        <v>2165</v>
      </c>
      <c r="D446" s="118" t="s">
        <v>1218</v>
      </c>
      <c r="E446" s="85" t="s">
        <v>1217</v>
      </c>
    </row>
    <row r="447" spans="1:5" ht="15" customHeight="1" x14ac:dyDescent="0.15">
      <c r="A447" s="137" t="s">
        <v>1219</v>
      </c>
      <c r="B447" s="130" t="s">
        <v>1186</v>
      </c>
      <c r="C447" s="86" t="s">
        <v>2165</v>
      </c>
      <c r="D447" s="118" t="s">
        <v>1218</v>
      </c>
      <c r="E447" s="85" t="s">
        <v>1220</v>
      </c>
    </row>
    <row r="448" spans="1:5" ht="15" customHeight="1" x14ac:dyDescent="0.15">
      <c r="A448" s="137" t="s">
        <v>1221</v>
      </c>
      <c r="B448" s="130" t="s">
        <v>1186</v>
      </c>
      <c r="C448" s="86" t="s">
        <v>2165</v>
      </c>
      <c r="D448" s="118" t="s">
        <v>1218</v>
      </c>
      <c r="E448" s="85" t="s">
        <v>1222</v>
      </c>
    </row>
    <row r="449" spans="1:5" ht="15" customHeight="1" x14ac:dyDescent="0.15">
      <c r="A449" s="137" t="s">
        <v>1223</v>
      </c>
      <c r="B449" s="130" t="s">
        <v>1186</v>
      </c>
      <c r="C449" s="86" t="s">
        <v>2165</v>
      </c>
      <c r="D449" s="118" t="s">
        <v>1218</v>
      </c>
      <c r="E449" s="85" t="s">
        <v>1224</v>
      </c>
    </row>
    <row r="450" spans="1:5" ht="15" customHeight="1" x14ac:dyDescent="0.15">
      <c r="A450" s="137" t="s">
        <v>1225</v>
      </c>
      <c r="B450" s="130" t="s">
        <v>1186</v>
      </c>
      <c r="C450" s="86" t="s">
        <v>2165</v>
      </c>
      <c r="D450" s="118" t="s">
        <v>1218</v>
      </c>
      <c r="E450" s="85" t="s">
        <v>1226</v>
      </c>
    </row>
    <row r="451" spans="1:5" ht="15" customHeight="1" x14ac:dyDescent="0.15">
      <c r="A451" s="137" t="s">
        <v>1227</v>
      </c>
      <c r="B451" s="130" t="s">
        <v>1186</v>
      </c>
      <c r="C451" s="86" t="s">
        <v>2165</v>
      </c>
      <c r="D451" s="118" t="s">
        <v>1218</v>
      </c>
      <c r="E451" s="85" t="s">
        <v>1228</v>
      </c>
    </row>
    <row r="452" spans="1:5" ht="15" customHeight="1" x14ac:dyDescent="0.15">
      <c r="A452" s="137" t="s">
        <v>1229</v>
      </c>
      <c r="B452" s="130" t="s">
        <v>1186</v>
      </c>
      <c r="C452" s="86" t="s">
        <v>2165</v>
      </c>
      <c r="D452" s="118" t="s">
        <v>1218</v>
      </c>
      <c r="E452" s="85" t="s">
        <v>1230</v>
      </c>
    </row>
    <row r="453" spans="1:5" ht="15" customHeight="1" x14ac:dyDescent="0.15">
      <c r="A453" s="138" t="s">
        <v>1231</v>
      </c>
      <c r="B453" s="131" t="s">
        <v>1186</v>
      </c>
      <c r="C453" s="91" t="s">
        <v>2165</v>
      </c>
      <c r="D453" s="119" t="s">
        <v>1218</v>
      </c>
      <c r="E453" s="90" t="s">
        <v>1232</v>
      </c>
    </row>
    <row r="454" spans="1:5" ht="15" customHeight="1" x14ac:dyDescent="0.15">
      <c r="A454" s="136" t="s">
        <v>1233</v>
      </c>
      <c r="B454" s="129" t="s">
        <v>1236</v>
      </c>
      <c r="C454" s="93" t="s">
        <v>1669</v>
      </c>
      <c r="D454" s="101" t="s">
        <v>1235</v>
      </c>
      <c r="E454" s="83" t="s">
        <v>1234</v>
      </c>
    </row>
    <row r="455" spans="1:5" ht="15" customHeight="1" x14ac:dyDescent="0.15">
      <c r="A455" s="137" t="s">
        <v>1237</v>
      </c>
      <c r="B455" s="130" t="s">
        <v>1236</v>
      </c>
      <c r="C455" s="87" t="s">
        <v>1669</v>
      </c>
      <c r="D455" s="103" t="s">
        <v>1235</v>
      </c>
      <c r="E455" s="85" t="s">
        <v>1238</v>
      </c>
    </row>
    <row r="456" spans="1:5" ht="15" customHeight="1" x14ac:dyDescent="0.15">
      <c r="A456" s="137" t="s">
        <v>1239</v>
      </c>
      <c r="B456" s="130" t="s">
        <v>1236</v>
      </c>
      <c r="C456" s="87" t="s">
        <v>1669</v>
      </c>
      <c r="D456" s="103" t="s">
        <v>1235</v>
      </c>
      <c r="E456" s="85" t="s">
        <v>1240</v>
      </c>
    </row>
    <row r="457" spans="1:5" ht="15" customHeight="1" x14ac:dyDescent="0.15">
      <c r="A457" s="137" t="s">
        <v>1241</v>
      </c>
      <c r="B457" s="130" t="s">
        <v>1236</v>
      </c>
      <c r="C457" s="87" t="s">
        <v>1669</v>
      </c>
      <c r="D457" s="103" t="s">
        <v>1235</v>
      </c>
      <c r="E457" s="85" t="s">
        <v>1242</v>
      </c>
    </row>
    <row r="458" spans="1:5" ht="15" customHeight="1" x14ac:dyDescent="0.15">
      <c r="A458" s="137" t="s">
        <v>1243</v>
      </c>
      <c r="B458" s="130" t="s">
        <v>1236</v>
      </c>
      <c r="C458" s="87" t="s">
        <v>1669</v>
      </c>
      <c r="D458" s="103" t="s">
        <v>1235</v>
      </c>
      <c r="E458" s="85" t="s">
        <v>1244</v>
      </c>
    </row>
    <row r="459" spans="1:5" ht="15" customHeight="1" x14ac:dyDescent="0.15">
      <c r="A459" s="137" t="s">
        <v>1245</v>
      </c>
      <c r="B459" s="130" t="s">
        <v>1236</v>
      </c>
      <c r="C459" s="87" t="s">
        <v>1669</v>
      </c>
      <c r="D459" s="103" t="s">
        <v>1235</v>
      </c>
      <c r="E459" s="85" t="s">
        <v>1246</v>
      </c>
    </row>
    <row r="460" spans="1:5" ht="15" customHeight="1" x14ac:dyDescent="0.15">
      <c r="A460" s="137" t="s">
        <v>1247</v>
      </c>
      <c r="B460" s="130" t="s">
        <v>1236</v>
      </c>
      <c r="C460" s="87" t="s">
        <v>1669</v>
      </c>
      <c r="D460" s="103" t="s">
        <v>1235</v>
      </c>
      <c r="E460" s="85" t="s">
        <v>1248</v>
      </c>
    </row>
    <row r="461" spans="1:5" ht="15" customHeight="1" x14ac:dyDescent="0.15">
      <c r="A461" s="137" t="s">
        <v>1249</v>
      </c>
      <c r="B461" s="130" t="s">
        <v>1236</v>
      </c>
      <c r="C461" s="87" t="s">
        <v>1669</v>
      </c>
      <c r="D461" s="103" t="s">
        <v>1235</v>
      </c>
      <c r="E461" s="85" t="s">
        <v>1250</v>
      </c>
    </row>
    <row r="462" spans="1:5" ht="15" customHeight="1" x14ac:dyDescent="0.15">
      <c r="A462" s="137" t="s">
        <v>1251</v>
      </c>
      <c r="B462" s="130" t="s">
        <v>1236</v>
      </c>
      <c r="C462" s="87" t="s">
        <v>1669</v>
      </c>
      <c r="D462" s="103" t="s">
        <v>1235</v>
      </c>
      <c r="E462" s="85" t="s">
        <v>1252</v>
      </c>
    </row>
    <row r="463" spans="1:5" ht="15" customHeight="1" x14ac:dyDescent="0.15">
      <c r="A463" s="137" t="s">
        <v>1253</v>
      </c>
      <c r="B463" s="130" t="s">
        <v>1236</v>
      </c>
      <c r="C463" s="87" t="s">
        <v>1669</v>
      </c>
      <c r="D463" s="103" t="s">
        <v>1255</v>
      </c>
      <c r="E463" s="85" t="s">
        <v>1254</v>
      </c>
    </row>
    <row r="464" spans="1:5" ht="15" customHeight="1" x14ac:dyDescent="0.15">
      <c r="A464" s="137" t="s">
        <v>1256</v>
      </c>
      <c r="B464" s="130" t="s">
        <v>1236</v>
      </c>
      <c r="C464" s="87" t="s">
        <v>1669</v>
      </c>
      <c r="D464" s="103" t="s">
        <v>1255</v>
      </c>
      <c r="E464" s="85" t="s">
        <v>1257</v>
      </c>
    </row>
    <row r="465" spans="1:5" ht="15" customHeight="1" x14ac:dyDescent="0.15">
      <c r="A465" s="137" t="s">
        <v>1258</v>
      </c>
      <c r="B465" s="130" t="s">
        <v>1236</v>
      </c>
      <c r="C465" s="87" t="s">
        <v>1669</v>
      </c>
      <c r="D465" s="103" t="s">
        <v>1255</v>
      </c>
      <c r="E465" s="85" t="s">
        <v>1259</v>
      </c>
    </row>
    <row r="466" spans="1:5" ht="15" customHeight="1" x14ac:dyDescent="0.15">
      <c r="A466" s="137" t="s">
        <v>1260</v>
      </c>
      <c r="B466" s="130" t="s">
        <v>1236</v>
      </c>
      <c r="C466" s="87" t="s">
        <v>1669</v>
      </c>
      <c r="D466" s="103" t="s">
        <v>1255</v>
      </c>
      <c r="E466" s="85" t="s">
        <v>1261</v>
      </c>
    </row>
    <row r="467" spans="1:5" ht="15" customHeight="1" x14ac:dyDescent="0.15">
      <c r="A467" s="137" t="s">
        <v>1262</v>
      </c>
      <c r="B467" s="130" t="s">
        <v>1236</v>
      </c>
      <c r="C467" s="87" t="s">
        <v>1669</v>
      </c>
      <c r="D467" s="103" t="s">
        <v>1255</v>
      </c>
      <c r="E467" s="85" t="s">
        <v>1263</v>
      </c>
    </row>
    <row r="468" spans="1:5" ht="15" customHeight="1" x14ac:dyDescent="0.15">
      <c r="A468" s="139" t="s">
        <v>1264</v>
      </c>
      <c r="B468" s="132" t="s">
        <v>1236</v>
      </c>
      <c r="C468" s="94" t="s">
        <v>1669</v>
      </c>
      <c r="D468" s="105" t="s">
        <v>1255</v>
      </c>
      <c r="E468" s="88" t="s">
        <v>1265</v>
      </c>
    </row>
    <row r="469" spans="1:5" ht="15" customHeight="1" x14ac:dyDescent="0.15">
      <c r="A469" s="136" t="s">
        <v>1266</v>
      </c>
      <c r="B469" s="129" t="s">
        <v>1269</v>
      </c>
      <c r="C469" s="93" t="s">
        <v>1631</v>
      </c>
      <c r="D469" s="101" t="s">
        <v>1268</v>
      </c>
      <c r="E469" s="83" t="s">
        <v>1267</v>
      </c>
    </row>
    <row r="470" spans="1:5" ht="15" customHeight="1" x14ac:dyDescent="0.15">
      <c r="A470" s="137" t="s">
        <v>1270</v>
      </c>
      <c r="B470" s="130" t="s">
        <v>1269</v>
      </c>
      <c r="C470" s="87" t="s">
        <v>1631</v>
      </c>
      <c r="D470" s="103" t="s">
        <v>1268</v>
      </c>
      <c r="E470" s="85" t="s">
        <v>1271</v>
      </c>
    </row>
    <row r="471" spans="1:5" ht="15" customHeight="1" x14ac:dyDescent="0.15">
      <c r="A471" s="137" t="s">
        <v>1272</v>
      </c>
      <c r="B471" s="130" t="s">
        <v>1269</v>
      </c>
      <c r="C471" s="87" t="s">
        <v>1631</v>
      </c>
      <c r="D471" s="103" t="s">
        <v>1268</v>
      </c>
      <c r="E471" s="85" t="s">
        <v>1273</v>
      </c>
    </row>
    <row r="472" spans="1:5" ht="15" customHeight="1" x14ac:dyDescent="0.15">
      <c r="A472" s="137" t="s">
        <v>1274</v>
      </c>
      <c r="B472" s="130" t="s">
        <v>1269</v>
      </c>
      <c r="C472" s="87" t="s">
        <v>1631</v>
      </c>
      <c r="D472" s="103" t="s">
        <v>1268</v>
      </c>
      <c r="E472" s="85" t="s">
        <v>1275</v>
      </c>
    </row>
    <row r="473" spans="1:5" ht="15" customHeight="1" x14ac:dyDescent="0.15">
      <c r="A473" s="137" t="s">
        <v>1276</v>
      </c>
      <c r="B473" s="130" t="s">
        <v>1269</v>
      </c>
      <c r="C473" s="87" t="s">
        <v>1631</v>
      </c>
      <c r="D473" s="103" t="s">
        <v>1268</v>
      </c>
      <c r="E473" s="85" t="s">
        <v>1277</v>
      </c>
    </row>
    <row r="474" spans="1:5" ht="15" customHeight="1" x14ac:dyDescent="0.15">
      <c r="A474" s="137" t="s">
        <v>1278</v>
      </c>
      <c r="B474" s="130" t="s">
        <v>1269</v>
      </c>
      <c r="C474" s="87" t="s">
        <v>1631</v>
      </c>
      <c r="D474" s="103" t="s">
        <v>1268</v>
      </c>
      <c r="E474" s="85" t="s">
        <v>1279</v>
      </c>
    </row>
    <row r="475" spans="1:5" ht="15" customHeight="1" x14ac:dyDescent="0.15">
      <c r="A475" s="137" t="s">
        <v>1280</v>
      </c>
      <c r="B475" s="130" t="s">
        <v>1269</v>
      </c>
      <c r="C475" s="87" t="s">
        <v>1631</v>
      </c>
      <c r="D475" s="103" t="s">
        <v>1268</v>
      </c>
      <c r="E475" s="85" t="s">
        <v>1281</v>
      </c>
    </row>
    <row r="476" spans="1:5" ht="15" customHeight="1" x14ac:dyDescent="0.15">
      <c r="A476" s="137" t="s">
        <v>1282</v>
      </c>
      <c r="B476" s="130" t="s">
        <v>1269</v>
      </c>
      <c r="C476" s="87" t="s">
        <v>1631</v>
      </c>
      <c r="D476" s="103" t="s">
        <v>1284</v>
      </c>
      <c r="E476" s="85" t="s">
        <v>1283</v>
      </c>
    </row>
    <row r="477" spans="1:5" ht="15" customHeight="1" x14ac:dyDescent="0.15">
      <c r="A477" s="137" t="s">
        <v>1285</v>
      </c>
      <c r="B477" s="130" t="s">
        <v>1269</v>
      </c>
      <c r="C477" s="87" t="s">
        <v>1631</v>
      </c>
      <c r="D477" s="103" t="s">
        <v>1284</v>
      </c>
      <c r="E477" s="85" t="s">
        <v>1286</v>
      </c>
    </row>
    <row r="478" spans="1:5" ht="15" customHeight="1" x14ac:dyDescent="0.15">
      <c r="A478" s="137" t="s">
        <v>1287</v>
      </c>
      <c r="B478" s="130" t="s">
        <v>1269</v>
      </c>
      <c r="C478" s="87" t="s">
        <v>1631</v>
      </c>
      <c r="D478" s="103" t="s">
        <v>1284</v>
      </c>
      <c r="E478" s="85" t="s">
        <v>1288</v>
      </c>
    </row>
    <row r="479" spans="1:5" ht="15" customHeight="1" x14ac:dyDescent="0.15">
      <c r="A479" s="137" t="s">
        <v>1289</v>
      </c>
      <c r="B479" s="130" t="s">
        <v>1269</v>
      </c>
      <c r="C479" s="87" t="s">
        <v>1631</v>
      </c>
      <c r="D479" s="103" t="s">
        <v>1284</v>
      </c>
      <c r="E479" s="85" t="s">
        <v>1290</v>
      </c>
    </row>
    <row r="480" spans="1:5" ht="15" customHeight="1" x14ac:dyDescent="0.15">
      <c r="A480" s="137" t="s">
        <v>1291</v>
      </c>
      <c r="B480" s="130" t="s">
        <v>1269</v>
      </c>
      <c r="C480" s="87" t="s">
        <v>1631</v>
      </c>
      <c r="D480" s="103" t="s">
        <v>1293</v>
      </c>
      <c r="E480" s="85" t="s">
        <v>1292</v>
      </c>
    </row>
    <row r="481" spans="1:5" ht="15" customHeight="1" x14ac:dyDescent="0.15">
      <c r="A481" s="137" t="s">
        <v>1294</v>
      </c>
      <c r="B481" s="130" t="s">
        <v>1269</v>
      </c>
      <c r="C481" s="87" t="s">
        <v>1631</v>
      </c>
      <c r="D481" s="103" t="s">
        <v>1293</v>
      </c>
      <c r="E481" s="85" t="s">
        <v>1295</v>
      </c>
    </row>
    <row r="482" spans="1:5" ht="15" customHeight="1" x14ac:dyDescent="0.15">
      <c r="A482" s="137" t="s">
        <v>1296</v>
      </c>
      <c r="B482" s="130" t="s">
        <v>1269</v>
      </c>
      <c r="C482" s="87" t="s">
        <v>1631</v>
      </c>
      <c r="D482" s="103" t="s">
        <v>1293</v>
      </c>
      <c r="E482" s="85" t="s">
        <v>1297</v>
      </c>
    </row>
    <row r="483" spans="1:5" ht="15" customHeight="1" x14ac:dyDescent="0.15">
      <c r="A483" s="137" t="s">
        <v>1298</v>
      </c>
      <c r="B483" s="130" t="s">
        <v>1269</v>
      </c>
      <c r="C483" s="87" t="s">
        <v>1631</v>
      </c>
      <c r="D483" s="103" t="s">
        <v>1293</v>
      </c>
      <c r="E483" s="85" t="s">
        <v>1299</v>
      </c>
    </row>
    <row r="484" spans="1:5" ht="15" customHeight="1" x14ac:dyDescent="0.15">
      <c r="A484" s="137" t="s">
        <v>1300</v>
      </c>
      <c r="B484" s="130" t="s">
        <v>1269</v>
      </c>
      <c r="C484" s="87" t="s">
        <v>1631</v>
      </c>
      <c r="D484" s="103" t="s">
        <v>1293</v>
      </c>
      <c r="E484" s="85" t="s">
        <v>1301</v>
      </c>
    </row>
    <row r="485" spans="1:5" ht="15" customHeight="1" x14ac:dyDescent="0.15">
      <c r="A485" s="137" t="s">
        <v>1302</v>
      </c>
      <c r="B485" s="130" t="s">
        <v>1269</v>
      </c>
      <c r="C485" s="87" t="s">
        <v>1631</v>
      </c>
      <c r="D485" s="103" t="s">
        <v>1293</v>
      </c>
      <c r="E485" s="85" t="s">
        <v>1303</v>
      </c>
    </row>
    <row r="486" spans="1:5" ht="15" customHeight="1" x14ac:dyDescent="0.15">
      <c r="A486" s="139" t="s">
        <v>1304</v>
      </c>
      <c r="B486" s="132" t="s">
        <v>1269</v>
      </c>
      <c r="C486" s="94" t="s">
        <v>1631</v>
      </c>
      <c r="D486" s="105" t="s">
        <v>1293</v>
      </c>
      <c r="E486" s="88" t="s">
        <v>1305</v>
      </c>
    </row>
    <row r="487" spans="1:5" ht="15" customHeight="1" x14ac:dyDescent="0.15">
      <c r="A487" s="136" t="s">
        <v>1306</v>
      </c>
      <c r="B487" s="129" t="s">
        <v>1309</v>
      </c>
      <c r="C487" s="93" t="s">
        <v>1706</v>
      </c>
      <c r="D487" s="101" t="s">
        <v>1308</v>
      </c>
      <c r="E487" s="83" t="s">
        <v>1307</v>
      </c>
    </row>
    <row r="488" spans="1:5" ht="15" customHeight="1" x14ac:dyDescent="0.15">
      <c r="A488" s="137" t="s">
        <v>1310</v>
      </c>
      <c r="B488" s="130" t="s">
        <v>1309</v>
      </c>
      <c r="C488" s="87" t="s">
        <v>1706</v>
      </c>
      <c r="D488" s="103" t="s">
        <v>1308</v>
      </c>
      <c r="E488" s="85" t="s">
        <v>1311</v>
      </c>
    </row>
    <row r="489" spans="1:5" ht="15" customHeight="1" x14ac:dyDescent="0.15">
      <c r="A489" s="137" t="s">
        <v>1312</v>
      </c>
      <c r="B489" s="130" t="s">
        <v>1309</v>
      </c>
      <c r="C489" s="87" t="s">
        <v>1706</v>
      </c>
      <c r="D489" s="103" t="s">
        <v>1308</v>
      </c>
      <c r="E489" s="85" t="s">
        <v>1313</v>
      </c>
    </row>
    <row r="490" spans="1:5" ht="15" customHeight="1" x14ac:dyDescent="0.15">
      <c r="A490" s="137" t="s">
        <v>1314</v>
      </c>
      <c r="B490" s="130" t="s">
        <v>1309</v>
      </c>
      <c r="C490" s="87" t="s">
        <v>1706</v>
      </c>
      <c r="D490" s="103" t="s">
        <v>1316</v>
      </c>
      <c r="E490" s="85" t="s">
        <v>1315</v>
      </c>
    </row>
    <row r="491" spans="1:5" ht="15" customHeight="1" x14ac:dyDescent="0.15">
      <c r="A491" s="137" t="s">
        <v>1317</v>
      </c>
      <c r="B491" s="130" t="s">
        <v>1309</v>
      </c>
      <c r="C491" s="87" t="s">
        <v>1706</v>
      </c>
      <c r="D491" s="103" t="s">
        <v>1316</v>
      </c>
      <c r="E491" s="85" t="s">
        <v>1318</v>
      </c>
    </row>
    <row r="492" spans="1:5" ht="15" customHeight="1" x14ac:dyDescent="0.15">
      <c r="A492" s="139" t="s">
        <v>1319</v>
      </c>
      <c r="B492" s="132" t="s">
        <v>1309</v>
      </c>
      <c r="C492" s="94" t="s">
        <v>1706</v>
      </c>
      <c r="D492" s="105" t="s">
        <v>1316</v>
      </c>
      <c r="E492" s="88" t="s">
        <v>1320</v>
      </c>
    </row>
    <row r="493" spans="1:5" ht="15" customHeight="1" x14ac:dyDescent="0.15">
      <c r="A493" s="136" t="s">
        <v>1321</v>
      </c>
      <c r="B493" s="129" t="s">
        <v>1324</v>
      </c>
      <c r="C493" s="93" t="s">
        <v>1710</v>
      </c>
      <c r="D493" s="101" t="s">
        <v>1323</v>
      </c>
      <c r="E493" s="83" t="s">
        <v>1322</v>
      </c>
    </row>
    <row r="494" spans="1:5" ht="15" customHeight="1" x14ac:dyDescent="0.15">
      <c r="A494" s="137" t="s">
        <v>1325</v>
      </c>
      <c r="B494" s="130" t="s">
        <v>1324</v>
      </c>
      <c r="C494" s="87" t="s">
        <v>1710</v>
      </c>
      <c r="D494" s="103" t="s">
        <v>1323</v>
      </c>
      <c r="E494" s="85" t="s">
        <v>1326</v>
      </c>
    </row>
    <row r="495" spans="1:5" ht="15" customHeight="1" x14ac:dyDescent="0.15">
      <c r="A495" s="137" t="s">
        <v>1327</v>
      </c>
      <c r="B495" s="130" t="s">
        <v>1324</v>
      </c>
      <c r="C495" s="87" t="s">
        <v>1710</v>
      </c>
      <c r="D495" s="103" t="s">
        <v>1323</v>
      </c>
      <c r="E495" s="85" t="s">
        <v>1328</v>
      </c>
    </row>
    <row r="496" spans="1:5" ht="15" customHeight="1" x14ac:dyDescent="0.15">
      <c r="A496" s="137" t="s">
        <v>1329</v>
      </c>
      <c r="B496" s="130" t="s">
        <v>1324</v>
      </c>
      <c r="C496" s="87" t="s">
        <v>1710</v>
      </c>
      <c r="D496" s="103" t="s">
        <v>1323</v>
      </c>
      <c r="E496" s="85" t="s">
        <v>1330</v>
      </c>
    </row>
    <row r="497" spans="1:5" ht="15" customHeight="1" x14ac:dyDescent="0.15">
      <c r="A497" s="137" t="s">
        <v>1331</v>
      </c>
      <c r="B497" s="130" t="s">
        <v>1324</v>
      </c>
      <c r="C497" s="87" t="s">
        <v>1710</v>
      </c>
      <c r="D497" s="103" t="s">
        <v>1333</v>
      </c>
      <c r="E497" s="85" t="s">
        <v>1332</v>
      </c>
    </row>
    <row r="498" spans="1:5" ht="15" customHeight="1" x14ac:dyDescent="0.15">
      <c r="A498" s="137" t="s">
        <v>1334</v>
      </c>
      <c r="B498" s="130" t="s">
        <v>1324</v>
      </c>
      <c r="C498" s="87" t="s">
        <v>1710</v>
      </c>
      <c r="D498" s="103" t="s">
        <v>1333</v>
      </c>
      <c r="E498" s="85" t="s">
        <v>1335</v>
      </c>
    </row>
    <row r="499" spans="1:5" ht="15" customHeight="1" x14ac:dyDescent="0.15">
      <c r="A499" s="137" t="s">
        <v>1336</v>
      </c>
      <c r="B499" s="130" t="s">
        <v>1324</v>
      </c>
      <c r="C499" s="87" t="s">
        <v>1710</v>
      </c>
      <c r="D499" s="103" t="s">
        <v>1338</v>
      </c>
      <c r="E499" s="85" t="s">
        <v>1337</v>
      </c>
    </row>
    <row r="500" spans="1:5" ht="15" customHeight="1" x14ac:dyDescent="0.15">
      <c r="A500" s="137" t="s">
        <v>1339</v>
      </c>
      <c r="B500" s="130" t="s">
        <v>1324</v>
      </c>
      <c r="C500" s="87" t="s">
        <v>1710</v>
      </c>
      <c r="D500" s="103" t="s">
        <v>1338</v>
      </c>
      <c r="E500" s="85" t="s">
        <v>1340</v>
      </c>
    </row>
    <row r="501" spans="1:5" ht="15" customHeight="1" x14ac:dyDescent="0.15">
      <c r="A501" s="137" t="s">
        <v>1341</v>
      </c>
      <c r="B501" s="130" t="s">
        <v>1324</v>
      </c>
      <c r="C501" s="87" t="s">
        <v>1710</v>
      </c>
      <c r="D501" s="103" t="s">
        <v>1338</v>
      </c>
      <c r="E501" s="85" t="s">
        <v>1342</v>
      </c>
    </row>
    <row r="502" spans="1:5" ht="15" customHeight="1" x14ac:dyDescent="0.15">
      <c r="A502" s="137" t="s">
        <v>1343</v>
      </c>
      <c r="B502" s="130" t="s">
        <v>1324</v>
      </c>
      <c r="C502" s="87" t="s">
        <v>1710</v>
      </c>
      <c r="D502" s="103" t="s">
        <v>1338</v>
      </c>
      <c r="E502" s="85" t="s">
        <v>1344</v>
      </c>
    </row>
    <row r="503" spans="1:5" ht="15" customHeight="1" x14ac:dyDescent="0.15">
      <c r="A503" s="137" t="s">
        <v>1345</v>
      </c>
      <c r="B503" s="130" t="s">
        <v>1324</v>
      </c>
      <c r="C503" s="87" t="s">
        <v>1710</v>
      </c>
      <c r="D503" s="103" t="s">
        <v>1338</v>
      </c>
      <c r="E503" s="85" t="s">
        <v>1346</v>
      </c>
    </row>
    <row r="504" spans="1:5" ht="15" customHeight="1" x14ac:dyDescent="0.15">
      <c r="A504" s="137" t="s">
        <v>1347</v>
      </c>
      <c r="B504" s="130" t="s">
        <v>1324</v>
      </c>
      <c r="C504" s="87" t="s">
        <v>1710</v>
      </c>
      <c r="D504" s="103" t="s">
        <v>1349</v>
      </c>
      <c r="E504" s="85" t="s">
        <v>1348</v>
      </c>
    </row>
    <row r="505" spans="1:5" ht="15" customHeight="1" x14ac:dyDescent="0.15">
      <c r="A505" s="137" t="s">
        <v>1350</v>
      </c>
      <c r="B505" s="130" t="s">
        <v>1324</v>
      </c>
      <c r="C505" s="87" t="s">
        <v>1710</v>
      </c>
      <c r="D505" s="103" t="s">
        <v>1349</v>
      </c>
      <c r="E505" s="85" t="s">
        <v>1351</v>
      </c>
    </row>
    <row r="506" spans="1:5" ht="15" customHeight="1" x14ac:dyDescent="0.15">
      <c r="A506" s="137" t="s">
        <v>1352</v>
      </c>
      <c r="B506" s="130" t="s">
        <v>1324</v>
      </c>
      <c r="C506" s="87" t="s">
        <v>1710</v>
      </c>
      <c r="D506" s="103" t="s">
        <v>1349</v>
      </c>
      <c r="E506" s="85" t="s">
        <v>1353</v>
      </c>
    </row>
    <row r="507" spans="1:5" ht="15" customHeight="1" x14ac:dyDescent="0.15">
      <c r="A507" s="137" t="s">
        <v>1354</v>
      </c>
      <c r="B507" s="130" t="s">
        <v>1324</v>
      </c>
      <c r="C507" s="87" t="s">
        <v>1710</v>
      </c>
      <c r="D507" s="103" t="s">
        <v>1356</v>
      </c>
      <c r="E507" s="85" t="s">
        <v>1355</v>
      </c>
    </row>
    <row r="508" spans="1:5" ht="15" customHeight="1" x14ac:dyDescent="0.15">
      <c r="A508" s="137" t="s">
        <v>1357</v>
      </c>
      <c r="B508" s="130" t="s">
        <v>1324</v>
      </c>
      <c r="C508" s="87" t="s">
        <v>1710</v>
      </c>
      <c r="D508" s="103" t="s">
        <v>1356</v>
      </c>
      <c r="E508" s="85" t="s">
        <v>1358</v>
      </c>
    </row>
    <row r="509" spans="1:5" ht="15" customHeight="1" x14ac:dyDescent="0.15">
      <c r="A509" s="137" t="s">
        <v>1359</v>
      </c>
      <c r="B509" s="130" t="s">
        <v>1324</v>
      </c>
      <c r="C509" s="87" t="s">
        <v>1710</v>
      </c>
      <c r="D509" s="103" t="s">
        <v>1356</v>
      </c>
      <c r="E509" s="85" t="s">
        <v>1360</v>
      </c>
    </row>
    <row r="510" spans="1:5" ht="15" customHeight="1" x14ac:dyDescent="0.15">
      <c r="A510" s="137" t="s">
        <v>1361</v>
      </c>
      <c r="B510" s="130" t="s">
        <v>1324</v>
      </c>
      <c r="C510" s="87" t="s">
        <v>1710</v>
      </c>
      <c r="D510" s="103" t="s">
        <v>1356</v>
      </c>
      <c r="E510" s="85" t="s">
        <v>1362</v>
      </c>
    </row>
    <row r="511" spans="1:5" ht="15" customHeight="1" x14ac:dyDescent="0.15">
      <c r="A511" s="137" t="s">
        <v>1363</v>
      </c>
      <c r="B511" s="130" t="s">
        <v>1324</v>
      </c>
      <c r="C511" s="87" t="s">
        <v>1710</v>
      </c>
      <c r="D511" s="103" t="s">
        <v>1356</v>
      </c>
      <c r="E511" s="85" t="s">
        <v>1364</v>
      </c>
    </row>
    <row r="512" spans="1:5" ht="15" customHeight="1" x14ac:dyDescent="0.15">
      <c r="A512" s="137" t="s">
        <v>1365</v>
      </c>
      <c r="B512" s="130" t="s">
        <v>1324</v>
      </c>
      <c r="C512" s="87" t="s">
        <v>1710</v>
      </c>
      <c r="D512" s="103" t="s">
        <v>1367</v>
      </c>
      <c r="E512" s="85" t="s">
        <v>1366</v>
      </c>
    </row>
    <row r="513" spans="1:5" ht="15" customHeight="1" x14ac:dyDescent="0.15">
      <c r="A513" s="137" t="s">
        <v>1368</v>
      </c>
      <c r="B513" s="130" t="s">
        <v>1324</v>
      </c>
      <c r="C513" s="87" t="s">
        <v>1710</v>
      </c>
      <c r="D513" s="103" t="s">
        <v>1367</v>
      </c>
      <c r="E513" s="85" t="s">
        <v>1369</v>
      </c>
    </row>
    <row r="514" spans="1:5" ht="15" customHeight="1" x14ac:dyDescent="0.15">
      <c r="A514" s="137" t="s">
        <v>1370</v>
      </c>
      <c r="B514" s="130" t="s">
        <v>1324</v>
      </c>
      <c r="C514" s="87" t="s">
        <v>1710</v>
      </c>
      <c r="D514" s="103" t="s">
        <v>1367</v>
      </c>
      <c r="E514" s="85" t="s">
        <v>1371</v>
      </c>
    </row>
    <row r="515" spans="1:5" ht="15" customHeight="1" x14ac:dyDescent="0.15">
      <c r="A515" s="137" t="s">
        <v>1372</v>
      </c>
      <c r="B515" s="130" t="s">
        <v>1324</v>
      </c>
      <c r="C515" s="87" t="s">
        <v>1710</v>
      </c>
      <c r="D515" s="103" t="s">
        <v>1367</v>
      </c>
      <c r="E515" s="85" t="s">
        <v>1373</v>
      </c>
    </row>
    <row r="516" spans="1:5" ht="15" customHeight="1" x14ac:dyDescent="0.15">
      <c r="A516" s="137" t="s">
        <v>1374</v>
      </c>
      <c r="B516" s="130" t="s">
        <v>1324</v>
      </c>
      <c r="C516" s="87" t="s">
        <v>1710</v>
      </c>
      <c r="D516" s="103" t="s">
        <v>1367</v>
      </c>
      <c r="E516" s="85" t="s">
        <v>1375</v>
      </c>
    </row>
    <row r="517" spans="1:5" ht="15" customHeight="1" x14ac:dyDescent="0.15">
      <c r="A517" s="137" t="s">
        <v>1376</v>
      </c>
      <c r="B517" s="130" t="s">
        <v>1324</v>
      </c>
      <c r="C517" s="87" t="s">
        <v>1710</v>
      </c>
      <c r="D517" s="103" t="s">
        <v>1378</v>
      </c>
      <c r="E517" s="85" t="s">
        <v>1377</v>
      </c>
    </row>
    <row r="518" spans="1:5" ht="15" customHeight="1" x14ac:dyDescent="0.15">
      <c r="A518" s="137" t="s">
        <v>1379</v>
      </c>
      <c r="B518" s="130" t="s">
        <v>1324</v>
      </c>
      <c r="C518" s="87" t="s">
        <v>1710</v>
      </c>
      <c r="D518" s="103" t="s">
        <v>1378</v>
      </c>
      <c r="E518" s="85" t="s">
        <v>1380</v>
      </c>
    </row>
    <row r="519" spans="1:5" ht="15" customHeight="1" x14ac:dyDescent="0.15">
      <c r="A519" s="137" t="s">
        <v>1381</v>
      </c>
      <c r="B519" s="130" t="s">
        <v>1324</v>
      </c>
      <c r="C519" s="87" t="s">
        <v>1710</v>
      </c>
      <c r="D519" s="103" t="s">
        <v>1378</v>
      </c>
      <c r="E519" s="85" t="s">
        <v>1382</v>
      </c>
    </row>
    <row r="520" spans="1:5" ht="15" customHeight="1" x14ac:dyDescent="0.15">
      <c r="A520" s="137" t="s">
        <v>1383</v>
      </c>
      <c r="B520" s="130" t="s">
        <v>1324</v>
      </c>
      <c r="C520" s="87" t="s">
        <v>1710</v>
      </c>
      <c r="D520" s="103" t="s">
        <v>1378</v>
      </c>
      <c r="E520" s="85" t="s">
        <v>1384</v>
      </c>
    </row>
    <row r="521" spans="1:5" ht="15" customHeight="1" x14ac:dyDescent="0.15">
      <c r="A521" s="137" t="s">
        <v>1385</v>
      </c>
      <c r="B521" s="130" t="s">
        <v>1324</v>
      </c>
      <c r="C521" s="87" t="s">
        <v>1710</v>
      </c>
      <c r="D521" s="103" t="s">
        <v>1387</v>
      </c>
      <c r="E521" s="85" t="s">
        <v>1386</v>
      </c>
    </row>
    <row r="522" spans="1:5" ht="15" customHeight="1" x14ac:dyDescent="0.15">
      <c r="A522" s="137" t="s">
        <v>1388</v>
      </c>
      <c r="B522" s="130" t="s">
        <v>1324</v>
      </c>
      <c r="C522" s="87" t="s">
        <v>1710</v>
      </c>
      <c r="D522" s="103" t="s">
        <v>1387</v>
      </c>
      <c r="E522" s="85" t="s">
        <v>1389</v>
      </c>
    </row>
    <row r="523" spans="1:5" ht="15" customHeight="1" x14ac:dyDescent="0.15">
      <c r="A523" s="137" t="s">
        <v>1390</v>
      </c>
      <c r="B523" s="130" t="s">
        <v>1324</v>
      </c>
      <c r="C523" s="87" t="s">
        <v>1710</v>
      </c>
      <c r="D523" s="103" t="s">
        <v>1387</v>
      </c>
      <c r="E523" s="85" t="s">
        <v>1391</v>
      </c>
    </row>
    <row r="524" spans="1:5" ht="15" customHeight="1" x14ac:dyDescent="0.15">
      <c r="A524" s="137" t="s">
        <v>1392</v>
      </c>
      <c r="B524" s="130" t="s">
        <v>1324</v>
      </c>
      <c r="C524" s="87" t="s">
        <v>1710</v>
      </c>
      <c r="D524" s="103" t="s">
        <v>1387</v>
      </c>
      <c r="E524" s="85" t="s">
        <v>1393</v>
      </c>
    </row>
    <row r="525" spans="1:5" ht="15" customHeight="1" x14ac:dyDescent="0.15">
      <c r="A525" s="137" t="s">
        <v>1394</v>
      </c>
      <c r="B525" s="130" t="s">
        <v>1324</v>
      </c>
      <c r="C525" s="87" t="s">
        <v>1710</v>
      </c>
      <c r="D525" s="103" t="s">
        <v>1396</v>
      </c>
      <c r="E525" s="85" t="s">
        <v>1395</v>
      </c>
    </row>
    <row r="526" spans="1:5" ht="15" customHeight="1" x14ac:dyDescent="0.15">
      <c r="A526" s="139" t="s">
        <v>1397</v>
      </c>
      <c r="B526" s="132" t="s">
        <v>1324</v>
      </c>
      <c r="C526" s="94" t="s">
        <v>1710</v>
      </c>
      <c r="D526" s="105" t="s">
        <v>1396</v>
      </c>
      <c r="E526" s="88" t="s">
        <v>1398</v>
      </c>
    </row>
    <row r="527" spans="1:5" ht="15" customHeight="1" x14ac:dyDescent="0.15">
      <c r="A527" s="136" t="s">
        <v>1399</v>
      </c>
      <c r="B527" s="129" t="s">
        <v>1402</v>
      </c>
      <c r="C527" s="84" t="s">
        <v>2166</v>
      </c>
      <c r="D527" s="117" t="s">
        <v>1401</v>
      </c>
      <c r="E527" s="83" t="s">
        <v>1400</v>
      </c>
    </row>
    <row r="528" spans="1:5" ht="15" customHeight="1" x14ac:dyDescent="0.15">
      <c r="A528" s="137" t="s">
        <v>1403</v>
      </c>
      <c r="B528" s="130" t="s">
        <v>1402</v>
      </c>
      <c r="C528" s="86" t="s">
        <v>2166</v>
      </c>
      <c r="D528" s="118" t="s">
        <v>1401</v>
      </c>
      <c r="E528" s="85" t="s">
        <v>1404</v>
      </c>
    </row>
    <row r="529" spans="1:5" ht="15" customHeight="1" x14ac:dyDescent="0.15">
      <c r="A529" s="137" t="s">
        <v>1405</v>
      </c>
      <c r="B529" s="130" t="s">
        <v>1402</v>
      </c>
      <c r="C529" s="86" t="s">
        <v>2166</v>
      </c>
      <c r="D529" s="118" t="s">
        <v>1401</v>
      </c>
      <c r="E529" s="85" t="s">
        <v>1406</v>
      </c>
    </row>
    <row r="530" spans="1:5" ht="15" customHeight="1" x14ac:dyDescent="0.15">
      <c r="A530" s="137" t="s">
        <v>1407</v>
      </c>
      <c r="B530" s="130" t="s">
        <v>1402</v>
      </c>
      <c r="C530" s="86" t="s">
        <v>2166</v>
      </c>
      <c r="D530" s="118" t="s">
        <v>1409</v>
      </c>
      <c r="E530" s="85" t="s">
        <v>1408</v>
      </c>
    </row>
    <row r="531" spans="1:5" ht="15" customHeight="1" x14ac:dyDescent="0.15">
      <c r="A531" s="139" t="s">
        <v>1410</v>
      </c>
      <c r="B531" s="132" t="s">
        <v>1402</v>
      </c>
      <c r="C531" s="89" t="s">
        <v>2166</v>
      </c>
      <c r="D531" s="120" t="s">
        <v>1409</v>
      </c>
      <c r="E531" s="88" t="s">
        <v>1411</v>
      </c>
    </row>
    <row r="532" spans="1:5" ht="15" customHeight="1" thickBot="1" x14ac:dyDescent="0.2">
      <c r="A532" s="141" t="s">
        <v>1412</v>
      </c>
      <c r="B532" s="134" t="s">
        <v>1414</v>
      </c>
      <c r="C532" s="63" t="s">
        <v>2167</v>
      </c>
      <c r="D532" s="68" t="s">
        <v>1413</v>
      </c>
      <c r="E532" s="61" t="s">
        <v>2168</v>
      </c>
    </row>
  </sheetData>
  <sheetProtection algorithmName="SHA-512" hashValue="TdS1T2x7qFiTmggP7/fE5+GPDnUrRl21J4NxESVTz8evLmuCYLoo9iz57vR7s+KrD4KBv6swVSRP48agvn4YVQ==" saltValue="2Sc6GOaZSPKdmE94FfwOng==" spinCount="100000" sheet="1" objects="1" scenarios="1"/>
  <autoFilter ref="A3:E3"/>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249977111117893"/>
  </sheetPr>
  <dimension ref="A1:CW10"/>
  <sheetViews>
    <sheetView workbookViewId="0">
      <selection activeCell="BF4" sqref="BF4"/>
    </sheetView>
  </sheetViews>
  <sheetFormatPr defaultColWidth="6.625" defaultRowHeight="12" customHeight="1" x14ac:dyDescent="0.15"/>
  <cols>
    <col min="1" max="22" width="7.625" style="62" customWidth="1"/>
    <col min="23" max="23" width="12.5" style="62" customWidth="1"/>
    <col min="24" max="37" width="7.625" style="62" customWidth="1"/>
    <col min="38" max="38" width="10.625" style="62" customWidth="1"/>
    <col min="39" max="74" width="7.625" style="62" customWidth="1"/>
    <col min="75" max="75" width="8.625" style="62" customWidth="1"/>
    <col min="76" max="76" width="16.875" style="62" customWidth="1"/>
    <col min="77" max="101" width="7.625" style="62" customWidth="1"/>
    <col min="102" max="16384" width="6.625" style="34"/>
  </cols>
  <sheetData>
    <row r="1" spans="1:101" ht="24.75" customHeight="1" x14ac:dyDescent="0.15">
      <c r="A1" s="62" t="s">
        <v>170</v>
      </c>
    </row>
    <row r="2" spans="1:101" s="206" customFormat="1" ht="103.9" customHeight="1" x14ac:dyDescent="0.15">
      <c r="A2" s="205" t="s">
        <v>107</v>
      </c>
      <c r="B2" s="205" t="s">
        <v>108</v>
      </c>
      <c r="C2" s="531" t="s">
        <v>109</v>
      </c>
      <c r="D2" s="531" t="s">
        <v>110</v>
      </c>
      <c r="E2" s="531" t="s">
        <v>111</v>
      </c>
      <c r="F2" s="531" t="s">
        <v>112</v>
      </c>
      <c r="G2" s="531" t="s">
        <v>113</v>
      </c>
      <c r="H2" s="531" t="s">
        <v>114</v>
      </c>
      <c r="I2" s="531" t="s">
        <v>115</v>
      </c>
      <c r="J2" s="531" t="s">
        <v>116</v>
      </c>
      <c r="K2" s="531" t="s">
        <v>117</v>
      </c>
      <c r="L2" s="531" t="s">
        <v>2392</v>
      </c>
      <c r="M2" s="531" t="s">
        <v>2393</v>
      </c>
      <c r="N2" s="531" t="s">
        <v>118</v>
      </c>
      <c r="O2" s="531" t="s">
        <v>2394</v>
      </c>
      <c r="P2" s="531" t="s">
        <v>2396</v>
      </c>
      <c r="Q2" s="531" t="s">
        <v>2395</v>
      </c>
      <c r="R2" s="531" t="s">
        <v>2397</v>
      </c>
      <c r="S2" s="531" t="s">
        <v>119</v>
      </c>
      <c r="T2" s="531" t="s">
        <v>120</v>
      </c>
      <c r="U2" s="531" t="s">
        <v>121</v>
      </c>
      <c r="V2" s="532" t="s">
        <v>2400</v>
      </c>
      <c r="W2" s="531" t="s">
        <v>122</v>
      </c>
      <c r="X2" s="531" t="s">
        <v>123</v>
      </c>
      <c r="Y2" s="205" t="s">
        <v>124</v>
      </c>
      <c r="Z2" s="205" t="s">
        <v>125</v>
      </c>
      <c r="AA2" s="531" t="s">
        <v>126</v>
      </c>
      <c r="AB2" s="531" t="s">
        <v>127</v>
      </c>
      <c r="AC2" s="531" t="s">
        <v>128</v>
      </c>
      <c r="AD2" s="531" t="s">
        <v>129</v>
      </c>
      <c r="AE2" s="531" t="s">
        <v>130</v>
      </c>
      <c r="AF2" s="531" t="s">
        <v>131</v>
      </c>
      <c r="AG2" s="531" t="s">
        <v>132</v>
      </c>
      <c r="AH2" s="531" t="s">
        <v>133</v>
      </c>
      <c r="AI2" s="531" t="s">
        <v>134</v>
      </c>
      <c r="AJ2" s="531" t="s">
        <v>135</v>
      </c>
      <c r="AK2" s="532" t="s">
        <v>2586</v>
      </c>
      <c r="AL2" s="531" t="s">
        <v>136</v>
      </c>
      <c r="AM2" s="531" t="s">
        <v>137</v>
      </c>
      <c r="AN2" s="531" t="s">
        <v>138</v>
      </c>
      <c r="AO2" s="531" t="s">
        <v>139</v>
      </c>
      <c r="AP2" s="531" t="s">
        <v>140</v>
      </c>
      <c r="AQ2" s="531" t="s">
        <v>141</v>
      </c>
      <c r="AR2" s="531" t="s">
        <v>142</v>
      </c>
      <c r="AS2" s="531" t="s">
        <v>143</v>
      </c>
      <c r="AT2" s="531" t="s">
        <v>144</v>
      </c>
      <c r="AU2" s="531" t="s">
        <v>145</v>
      </c>
      <c r="AV2" s="531" t="s">
        <v>2398</v>
      </c>
      <c r="AW2" s="531" t="s">
        <v>2399</v>
      </c>
      <c r="AX2" s="531" t="s">
        <v>146</v>
      </c>
      <c r="AY2" s="531" t="s">
        <v>147</v>
      </c>
      <c r="AZ2" s="531" t="s">
        <v>128</v>
      </c>
      <c r="BA2" s="531" t="s">
        <v>148</v>
      </c>
      <c r="BB2" s="531" t="s">
        <v>149</v>
      </c>
      <c r="BC2" s="531" t="s">
        <v>150</v>
      </c>
      <c r="BD2" s="522" t="s">
        <v>151</v>
      </c>
      <c r="BE2" s="522" t="s">
        <v>152</v>
      </c>
      <c r="BF2" s="205" t="s">
        <v>153</v>
      </c>
      <c r="BG2" s="205" t="s">
        <v>154</v>
      </c>
      <c r="BH2" s="205" t="s">
        <v>155</v>
      </c>
      <c r="BI2" s="205" t="s">
        <v>156</v>
      </c>
      <c r="BJ2" s="205" t="s">
        <v>157</v>
      </c>
      <c r="BK2" s="205" t="s">
        <v>158</v>
      </c>
      <c r="BL2" s="205" t="s">
        <v>159</v>
      </c>
      <c r="BM2" s="205" t="s">
        <v>160</v>
      </c>
      <c r="BN2" s="205" t="s">
        <v>161</v>
      </c>
      <c r="BO2" s="205" t="s">
        <v>162</v>
      </c>
      <c r="BP2" s="205" t="s">
        <v>163</v>
      </c>
      <c r="BQ2" s="205" t="s">
        <v>164</v>
      </c>
      <c r="BR2" s="205" t="s">
        <v>165</v>
      </c>
      <c r="BS2" s="531" t="s">
        <v>2587</v>
      </c>
      <c r="BT2" s="205" t="s">
        <v>166</v>
      </c>
      <c r="BU2" s="531" t="s">
        <v>167</v>
      </c>
      <c r="BV2" s="531" t="s">
        <v>168</v>
      </c>
      <c r="BW2" s="532" t="s">
        <v>2452</v>
      </c>
      <c r="BX2" s="525" t="s">
        <v>169</v>
      </c>
      <c r="BY2" s="531" t="s">
        <v>2250</v>
      </c>
      <c r="BZ2" s="531" t="s">
        <v>2251</v>
      </c>
      <c r="CA2" s="531" t="s">
        <v>2252</v>
      </c>
      <c r="CB2" s="531" t="s">
        <v>2253</v>
      </c>
      <c r="CC2" s="531" t="s">
        <v>2254</v>
      </c>
      <c r="CD2" s="541" t="s">
        <v>2594</v>
      </c>
      <c r="CE2" s="541" t="s">
        <v>2595</v>
      </c>
      <c r="CF2" s="541" t="s">
        <v>2596</v>
      </c>
      <c r="CG2" s="541" t="s">
        <v>2597</v>
      </c>
      <c r="CH2" s="541" t="s">
        <v>2614</v>
      </c>
      <c r="CI2" s="541" t="s">
        <v>2598</v>
      </c>
      <c r="CJ2" s="541" t="s">
        <v>2599</v>
      </c>
      <c r="CK2" s="541" t="s">
        <v>2600</v>
      </c>
      <c r="CL2" s="541" t="s">
        <v>2601</v>
      </c>
      <c r="CM2" s="541" t="s">
        <v>2602</v>
      </c>
      <c r="CN2" s="541" t="s">
        <v>2603</v>
      </c>
      <c r="CO2" s="541" t="s">
        <v>2604</v>
      </c>
      <c r="CP2" s="541" t="s">
        <v>2605</v>
      </c>
      <c r="CQ2" s="541" t="s">
        <v>2606</v>
      </c>
      <c r="CR2" s="541" t="s">
        <v>2607</v>
      </c>
      <c r="CS2" s="525"/>
      <c r="CT2" s="525"/>
      <c r="CU2" s="525"/>
      <c r="CV2" s="525"/>
      <c r="CW2" s="525"/>
    </row>
    <row r="3" spans="1:101" s="419" customFormat="1" ht="21" customHeight="1" x14ac:dyDescent="0.15">
      <c r="A3" s="523"/>
      <c r="B3" s="523"/>
      <c r="C3" s="533">
        <f>別表６!F3</f>
        <v>0</v>
      </c>
      <c r="D3" s="533">
        <f>別表６!F11</f>
        <v>0</v>
      </c>
      <c r="E3" s="533">
        <f>別表６!F13</f>
        <v>0</v>
      </c>
      <c r="F3" s="534">
        <f>別表６!F6</f>
        <v>0</v>
      </c>
      <c r="G3" s="533" t="str">
        <f>別表６!R14</f>
        <v xml:space="preserve"> </v>
      </c>
      <c r="H3" s="533">
        <f>IF(別表１!B6="○",1,0)</f>
        <v>0</v>
      </c>
      <c r="I3" s="533">
        <f>IF(別表１!B7="○",1,0)</f>
        <v>0</v>
      </c>
      <c r="J3" s="533">
        <f>IF(別表１!B8="○",1,0)</f>
        <v>0</v>
      </c>
      <c r="K3" s="533">
        <f>IF(別表１!B9="○",1,0)</f>
        <v>0</v>
      </c>
      <c r="L3" s="533">
        <f>IF(別表１!B10="○",1,0)</f>
        <v>0</v>
      </c>
      <c r="M3" s="533">
        <f>IF(別表１!B11="○",1,0)</f>
        <v>0</v>
      </c>
      <c r="N3" s="533">
        <f>別表１!O6</f>
        <v>0</v>
      </c>
      <c r="O3" s="535" t="str">
        <f>別表１!F14</f>
        <v/>
      </c>
      <c r="P3" s="535" t="str">
        <f>別表１!K14</f>
        <v/>
      </c>
      <c r="Q3" s="535" t="e">
        <f>EDATE(DATE(別表１!R14,別表１!U14,1),0)</f>
        <v>#NUM!</v>
      </c>
      <c r="R3" s="535" t="e">
        <f>EOMONTH(DATE(別表１!X14,別表１!AA14,1),0)</f>
        <v>#NUM!</v>
      </c>
      <c r="S3" s="535" t="str">
        <f>別表１!F13</f>
        <v/>
      </c>
      <c r="T3" s="535" t="str">
        <f>別表１!K13</f>
        <v/>
      </c>
      <c r="U3" s="536" t="e">
        <f>100*別表１!O35</f>
        <v>#VALUE!</v>
      </c>
      <c r="V3" s="537" t="e">
        <f>100*別表１!O38</f>
        <v>#VALUE!</v>
      </c>
      <c r="W3" s="533" t="str">
        <f>別表１!A25&amp;別表１!A26&amp;別表１!A27&amp;別表１!A28</f>
        <v/>
      </c>
      <c r="X3" s="538" t="e">
        <f>DATE(様式１!G9,様式１!G10,様式１!G11)</f>
        <v>#NUM!</v>
      </c>
      <c r="Y3" s="524"/>
      <c r="Z3" s="524"/>
      <c r="AA3" s="533">
        <f>別表６!F2</f>
        <v>0</v>
      </c>
      <c r="AB3" s="534">
        <f>別表３!F6</f>
        <v>0</v>
      </c>
      <c r="AC3" s="534">
        <f>別表３!F20</f>
        <v>0</v>
      </c>
      <c r="AD3" s="534">
        <f>別表１!AA36</f>
        <v>0</v>
      </c>
      <c r="AE3" s="533">
        <f>別表６!J12</f>
        <v>0</v>
      </c>
      <c r="AF3" s="533" t="e">
        <f>別表６!AM10</f>
        <v>#N/A</v>
      </c>
      <c r="AG3" s="533" t="e">
        <f>別表６!AK10</f>
        <v>#N/A</v>
      </c>
      <c r="AH3" s="533">
        <f>別表６!W6</f>
        <v>0</v>
      </c>
      <c r="AI3" s="533">
        <f>別表６!W8</f>
        <v>0</v>
      </c>
      <c r="AJ3" s="533">
        <f>別表６!W5</f>
        <v>0</v>
      </c>
      <c r="AK3" s="533">
        <f>様式１!B32</f>
        <v>0</v>
      </c>
      <c r="AL3" s="533" t="e">
        <f>VLOOKUP("○",別表５!B27:J29,5,FALSE)</f>
        <v>#N/A</v>
      </c>
      <c r="AM3" s="533" t="str">
        <f>IF(別表５!$F6="○","○","")</f>
        <v/>
      </c>
      <c r="AN3" s="533" t="str">
        <f>IF(別表５!$F10="○","○","")</f>
        <v/>
      </c>
      <c r="AO3" s="533" t="str">
        <f>IF(別表５!$F12="○","○","")</f>
        <v/>
      </c>
      <c r="AP3" s="533">
        <f>別表６!W9</f>
        <v>0</v>
      </c>
      <c r="AQ3" s="533" t="e">
        <f>別表６!AL16</f>
        <v>#N/A</v>
      </c>
      <c r="AR3" s="533" t="e">
        <f>別表６!AK16</f>
        <v>#N/A</v>
      </c>
      <c r="AS3" s="533" t="e">
        <f>別表６!AM16&amp;" "&amp;別表６!AN16</f>
        <v>#N/A</v>
      </c>
      <c r="AT3" s="533" t="e">
        <f>別表６!AK15</f>
        <v>#N/A</v>
      </c>
      <c r="AU3" s="533" t="e">
        <f>別表６!AL15</f>
        <v>#N/A</v>
      </c>
      <c r="AV3" s="533" t="e">
        <f>別表６!AK14</f>
        <v>#N/A</v>
      </c>
      <c r="AW3" s="533" t="e">
        <f>別表６!AL14</f>
        <v>#N/A</v>
      </c>
      <c r="AX3" s="533">
        <f>IF(SUM(別表３!G14:N14)&gt;0,1,0)</f>
        <v>0</v>
      </c>
      <c r="AY3" s="533">
        <f>別表６!D16</f>
        <v>0</v>
      </c>
      <c r="AZ3" s="533">
        <f>別表６!H17</f>
        <v>0</v>
      </c>
      <c r="BA3" s="533">
        <f>別表６!H18</f>
        <v>0</v>
      </c>
      <c r="BB3" s="533">
        <f>別表６!F4</f>
        <v>0</v>
      </c>
      <c r="BC3" s="533">
        <f>別表６!F5</f>
        <v>0</v>
      </c>
      <c r="BD3" s="526"/>
      <c r="BE3" s="526"/>
      <c r="BF3" s="524">
        <f>様式１!B28</f>
        <v>0</v>
      </c>
      <c r="BG3" s="524"/>
      <c r="BH3" s="524"/>
      <c r="BI3" s="524"/>
      <c r="BJ3" s="524"/>
      <c r="BK3" s="524"/>
      <c r="BL3" s="524"/>
      <c r="BM3" s="524"/>
      <c r="BN3" s="524"/>
      <c r="BO3" s="524"/>
      <c r="BP3" s="524"/>
      <c r="BQ3" s="524"/>
      <c r="BR3" s="524"/>
      <c r="BS3" s="533" t="str">
        <f>IF(別表５!I19="○","信用保証協会への送付希望","信用保証協会送付不要")</f>
        <v>信用保証協会送付不要</v>
      </c>
      <c r="BT3" s="524"/>
      <c r="BU3" s="533">
        <f>別表６!W7</f>
        <v>0</v>
      </c>
      <c r="BV3" s="539" t="e">
        <f>EDATE(DATE(別表６!F7,別表６!K7,1),0)</f>
        <v>#NUM!</v>
      </c>
      <c r="BW3" s="534">
        <f>別表１!I38</f>
        <v>0</v>
      </c>
      <c r="BX3" s="527"/>
      <c r="BY3" s="533" t="str">
        <f>IF(別表５!$F7="○","○","")</f>
        <v/>
      </c>
      <c r="BZ3" s="533" t="str">
        <f>IF(別表５!$F8="○","○","")</f>
        <v/>
      </c>
      <c r="CA3" s="533" t="str">
        <f>IF(別表５!$F9="○","○","")</f>
        <v/>
      </c>
      <c r="CB3" s="533" t="str">
        <f>IF(別表５!$F10="○","○","")</f>
        <v/>
      </c>
      <c r="CC3" s="533" t="str">
        <f>IF(別表５!$F11="○","○","")</f>
        <v/>
      </c>
      <c r="CD3" s="542">
        <f>IF(別表５!$I$18="○",1,0)</f>
        <v>0</v>
      </c>
      <c r="CE3" s="542">
        <f>IF(別表５!$I$19="○",1,0)</f>
        <v>0</v>
      </c>
      <c r="CF3" s="542">
        <f>IF(別表５!$I$20="○",1,0)</f>
        <v>0</v>
      </c>
      <c r="CG3" s="542">
        <f>IF(AND(別表５!$I$21="○",別表５!$F$21="福岡"),1,0)</f>
        <v>0</v>
      </c>
      <c r="CH3" s="542">
        <f>IF(AND(別表５!$I$22="○",別表５!$F$22="北九州"),1,0)</f>
        <v>0</v>
      </c>
      <c r="CI3" s="542">
        <f>IF(AND(別表５!$I$22="○",別表５!$F$22="福岡"),1,0)</f>
        <v>0</v>
      </c>
      <c r="CJ3" s="542">
        <f>IF(AND(別表５!$I$22="○",別表５!$F$22="福岡西"),1,0)</f>
        <v>0</v>
      </c>
      <c r="CK3" s="542">
        <f>IF(AND(別表５!$I$22="○",別表５!$F$22="久留米"),1,0)</f>
        <v>0</v>
      </c>
      <c r="CL3" s="542">
        <f>IF(AND(別表５!$I$22="○",別表５!$F$22="北九州"),1,0)</f>
        <v>0</v>
      </c>
      <c r="CM3" s="542">
        <f>IF(AND(別表５!$I$22="○",別表５!$F$22="八幡"),1,0)</f>
        <v>0</v>
      </c>
      <c r="CN3" s="542">
        <f>IF(AND(別表５!$I$23="○",別表５!$F$23="福岡"),1,0)</f>
        <v>0</v>
      </c>
      <c r="CO3" s="542">
        <f>IF(AND(別表５!$I$23="○",別表５!$F$23="久留米"),1,0)</f>
        <v>0</v>
      </c>
      <c r="CP3" s="542">
        <f>IF(AND(別表５!$I$23="○",別表５!$F$23="北九州"),1,0)</f>
        <v>0</v>
      </c>
      <c r="CQ3" s="542">
        <f>IF(AND(別表５!$I$23="○",別表５!$F$23="福岡流通センター出張所"),1,0)</f>
        <v>0</v>
      </c>
      <c r="CR3" s="542">
        <f>IF(AND(別表５!$I$23="○",別表５!$F$23="佐賀"),1,0)</f>
        <v>0</v>
      </c>
      <c r="CS3" s="528"/>
      <c r="CT3" s="528"/>
      <c r="CU3" s="528"/>
      <c r="CV3" s="528"/>
      <c r="CW3" s="528"/>
    </row>
    <row r="5" spans="1:101" ht="24.75" customHeight="1" x14ac:dyDescent="0.15">
      <c r="A5" s="62" t="s">
        <v>2295</v>
      </c>
    </row>
    <row r="6" spans="1:101" ht="135" customHeight="1" x14ac:dyDescent="0.15">
      <c r="A6" s="540" t="s">
        <v>2272</v>
      </c>
      <c r="B6" s="541" t="s">
        <v>2290</v>
      </c>
      <c r="C6" s="541" t="s">
        <v>2292</v>
      </c>
      <c r="D6" s="541" t="s">
        <v>2291</v>
      </c>
      <c r="E6" s="541" t="s">
        <v>2293</v>
      </c>
      <c r="F6" s="541" t="s">
        <v>2294</v>
      </c>
      <c r="G6" s="541" t="s">
        <v>2277</v>
      </c>
      <c r="H6" s="541" t="s">
        <v>2278</v>
      </c>
      <c r="I6" s="541" t="s">
        <v>2279</v>
      </c>
      <c r="J6" s="541" t="s">
        <v>2280</v>
      </c>
      <c r="K6" s="541" t="s">
        <v>2281</v>
      </c>
      <c r="L6" s="541" t="s">
        <v>2282</v>
      </c>
      <c r="M6" s="541" t="s">
        <v>2283</v>
      </c>
      <c r="N6" s="541" t="s">
        <v>2445</v>
      </c>
      <c r="O6" s="541" t="s">
        <v>2284</v>
      </c>
      <c r="P6" s="541" t="s">
        <v>2287</v>
      </c>
      <c r="Q6" s="541" t="s">
        <v>2286</v>
      </c>
      <c r="R6" s="541" t="s">
        <v>2285</v>
      </c>
      <c r="S6" s="541" t="s">
        <v>2288</v>
      </c>
      <c r="T6" s="541" t="s">
        <v>2289</v>
      </c>
      <c r="U6" s="529" t="s">
        <v>2273</v>
      </c>
      <c r="V6" s="529" t="s">
        <v>2274</v>
      </c>
      <c r="W6" s="529" t="s">
        <v>2275</v>
      </c>
      <c r="X6" s="529" t="s">
        <v>2276</v>
      </c>
      <c r="AE6" s="193"/>
      <c r="AF6" s="193"/>
      <c r="AG6" s="193"/>
    </row>
    <row r="7" spans="1:101" s="419" customFormat="1" ht="12" customHeight="1" x14ac:dyDescent="0.15">
      <c r="A7" s="540">
        <v>1</v>
      </c>
      <c r="B7" s="542">
        <f>IF(別表５!$I$18="○",1,0)</f>
        <v>0</v>
      </c>
      <c r="C7" s="542">
        <f>IF(別表５!$I$19="○",1,0)</f>
        <v>0</v>
      </c>
      <c r="D7" s="542">
        <f>IF(別表５!$I$20="○",1,0)</f>
        <v>0</v>
      </c>
      <c r="E7" s="542">
        <f>IF(AND(別表５!$I$21="○",別表５!$F$21="福岡"),1,0)</f>
        <v>0</v>
      </c>
      <c r="F7" s="542">
        <f>IF(AND(別表５!$I$22="○",別表５!$F$22="福岡"),1,0)</f>
        <v>0</v>
      </c>
      <c r="G7" s="542">
        <f>IF(AND(別表５!$I$22="○",別表５!$F$22="福岡西"),1,0)</f>
        <v>0</v>
      </c>
      <c r="H7" s="542">
        <f>IF(AND(別表５!$I$22="○",別表５!$F$22="久留米"),1,0)</f>
        <v>0</v>
      </c>
      <c r="I7" s="542">
        <f>IF(AND(別表５!$I$22="○",別表５!$F$22="北九州"),1,0)</f>
        <v>0</v>
      </c>
      <c r="J7" s="542">
        <f>IF(AND(別表５!$I$22="○",別表５!$F$22="八幡"),1,0)</f>
        <v>0</v>
      </c>
      <c r="K7" s="542">
        <f>IF(AND(別表５!$I$23="○",別表５!$F$23="福岡"),1,0)</f>
        <v>0</v>
      </c>
      <c r="L7" s="542">
        <f>IF(AND(別表５!$I$23="○",別表５!$F$23="久留米"),1,0)</f>
        <v>0</v>
      </c>
      <c r="M7" s="542">
        <f>IF(AND(別表５!$I$23="○",別表５!$F$23="北九州"),1,0)</f>
        <v>0</v>
      </c>
      <c r="N7" s="542">
        <f>IF(AND(別表５!$I$23="○",別表５!$F$23="福岡流通センター出張所"),1,0)</f>
        <v>0</v>
      </c>
      <c r="O7" s="542">
        <f>IF(AND(別表５!$I$23="○",別表５!$F$23="佐賀"),1,0)</f>
        <v>0</v>
      </c>
      <c r="P7" s="542">
        <v>0</v>
      </c>
      <c r="Q7" s="542">
        <v>0</v>
      </c>
      <c r="R7" s="542">
        <v>0</v>
      </c>
      <c r="S7" s="542">
        <v>0</v>
      </c>
      <c r="T7" s="542">
        <v>0</v>
      </c>
      <c r="U7" s="530"/>
      <c r="V7" s="530"/>
      <c r="W7" s="530"/>
      <c r="X7" s="530"/>
      <c r="Y7" s="417"/>
      <c r="Z7" s="417"/>
      <c r="AA7" s="417"/>
      <c r="AB7" s="417"/>
      <c r="AC7" s="417"/>
      <c r="AD7" s="417"/>
      <c r="AE7" s="418"/>
      <c r="AF7" s="418"/>
      <c r="AG7" s="418"/>
      <c r="AH7" s="417"/>
      <c r="AI7" s="417"/>
      <c r="AJ7" s="417"/>
      <c r="AK7" s="417"/>
      <c r="AL7" s="417"/>
      <c r="AM7" s="417"/>
      <c r="AN7" s="417"/>
      <c r="AO7" s="417"/>
      <c r="AP7" s="417"/>
      <c r="AQ7" s="417"/>
      <c r="AR7" s="417"/>
      <c r="AS7" s="417"/>
      <c r="AT7" s="417"/>
      <c r="AU7" s="417"/>
      <c r="AV7" s="417"/>
      <c r="AW7" s="417"/>
      <c r="AX7" s="417"/>
      <c r="AY7" s="417"/>
      <c r="AZ7" s="417"/>
      <c r="BA7" s="417"/>
      <c r="BB7" s="417"/>
      <c r="BC7" s="417"/>
      <c r="BD7" s="417"/>
      <c r="BE7" s="417"/>
      <c r="BF7" s="417"/>
      <c r="BG7" s="417"/>
      <c r="BH7" s="417"/>
      <c r="BI7" s="417"/>
      <c r="BJ7" s="417"/>
      <c r="BK7" s="417"/>
      <c r="BL7" s="417"/>
      <c r="BM7" s="417"/>
      <c r="BN7" s="417"/>
      <c r="BO7" s="417"/>
      <c r="BP7" s="417"/>
      <c r="BQ7" s="417"/>
      <c r="BR7" s="417"/>
      <c r="BS7" s="417"/>
      <c r="BT7" s="417"/>
      <c r="BU7" s="417"/>
      <c r="BV7" s="417"/>
      <c r="BW7" s="417"/>
      <c r="BX7" s="417"/>
      <c r="BY7" s="417"/>
      <c r="BZ7" s="417"/>
      <c r="CA7" s="417"/>
      <c r="CB7" s="417"/>
      <c r="CC7" s="417"/>
      <c r="CD7" s="417"/>
      <c r="CE7" s="417"/>
      <c r="CF7" s="417"/>
      <c r="CG7" s="417"/>
      <c r="CH7" s="417"/>
      <c r="CI7" s="417"/>
      <c r="CJ7" s="417"/>
      <c r="CK7" s="417"/>
      <c r="CL7" s="417"/>
      <c r="CM7" s="417"/>
      <c r="CN7" s="417"/>
      <c r="CO7" s="417"/>
      <c r="CP7" s="417"/>
      <c r="CQ7" s="417"/>
      <c r="CR7" s="417"/>
      <c r="CS7" s="417"/>
      <c r="CT7" s="417"/>
      <c r="CU7" s="417"/>
      <c r="CV7" s="417"/>
      <c r="CW7" s="417"/>
    </row>
    <row r="10" spans="1:101" ht="12" customHeight="1" x14ac:dyDescent="0.15">
      <c r="A10" s="521"/>
      <c r="R10" s="427"/>
      <c r="S10" s="427"/>
      <c r="T10" s="427"/>
      <c r="U10" s="427"/>
      <c r="V10" s="427"/>
      <c r="W10" s="427"/>
      <c r="X10" s="427"/>
      <c r="Y10" s="427"/>
      <c r="Z10" s="427"/>
      <c r="AA10" s="427"/>
      <c r="AB10" s="427"/>
      <c r="AC10" s="427"/>
      <c r="AD10" s="427"/>
      <c r="AE10" s="427"/>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G111"/>
  <sheetViews>
    <sheetView workbookViewId="0">
      <selection activeCell="D31" sqref="D31"/>
    </sheetView>
  </sheetViews>
  <sheetFormatPr defaultColWidth="9" defaultRowHeight="13.5" x14ac:dyDescent="0.15"/>
  <cols>
    <col min="3" max="3" width="26.375" customWidth="1"/>
    <col min="5" max="6" width="9" style="58"/>
    <col min="7" max="7" width="9" style="65"/>
  </cols>
  <sheetData>
    <row r="1" spans="1:6" x14ac:dyDescent="0.15">
      <c r="A1" t="s">
        <v>2215</v>
      </c>
    </row>
    <row r="2" spans="1:6" s="65" customFormat="1" x14ac:dyDescent="0.15">
      <c r="A2" s="64" t="s">
        <v>1838</v>
      </c>
      <c r="B2" s="64" t="s">
        <v>1839</v>
      </c>
      <c r="C2" s="64" t="s">
        <v>2172</v>
      </c>
      <c r="D2" s="64" t="s">
        <v>1840</v>
      </c>
      <c r="E2" s="64" t="s">
        <v>2170</v>
      </c>
      <c r="F2" s="64" t="s">
        <v>2171</v>
      </c>
    </row>
    <row r="3" spans="1:6" s="65" customFormat="1" x14ac:dyDescent="0.15">
      <c r="A3" s="66" t="s">
        <v>1841</v>
      </c>
      <c r="B3" s="66" t="s">
        <v>1842</v>
      </c>
      <c r="C3" s="66" t="s">
        <v>1843</v>
      </c>
      <c r="D3" s="66" t="s">
        <v>1844</v>
      </c>
      <c r="E3" s="97" t="s">
        <v>371</v>
      </c>
      <c r="F3" s="97" t="s">
        <v>371</v>
      </c>
    </row>
    <row r="4" spans="1:6" s="65" customFormat="1" x14ac:dyDescent="0.15">
      <c r="A4" s="66" t="s">
        <v>1841</v>
      </c>
      <c r="B4" s="66" t="s">
        <v>1842</v>
      </c>
      <c r="C4" s="66" t="s">
        <v>1845</v>
      </c>
      <c r="D4" s="66" t="s">
        <v>1846</v>
      </c>
      <c r="E4" s="97" t="s">
        <v>375</v>
      </c>
      <c r="F4" s="97" t="s">
        <v>375</v>
      </c>
    </row>
    <row r="5" spans="1:6" s="65" customFormat="1" x14ac:dyDescent="0.15">
      <c r="A5" s="66" t="s">
        <v>1841</v>
      </c>
      <c r="B5" s="66" t="s">
        <v>1842</v>
      </c>
      <c r="C5" s="66" t="s">
        <v>1847</v>
      </c>
      <c r="D5" s="66" t="s">
        <v>1848</v>
      </c>
      <c r="E5" s="97" t="s">
        <v>379</v>
      </c>
      <c r="F5" s="97" t="s">
        <v>379</v>
      </c>
    </row>
    <row r="6" spans="1:6" s="65" customFormat="1" x14ac:dyDescent="0.15">
      <c r="A6" s="66" t="s">
        <v>1841</v>
      </c>
      <c r="B6" s="66" t="s">
        <v>1842</v>
      </c>
      <c r="C6" s="66" t="s">
        <v>1849</v>
      </c>
      <c r="D6" s="66" t="s">
        <v>1850</v>
      </c>
      <c r="E6" s="97" t="s">
        <v>381</v>
      </c>
      <c r="F6" s="97" t="s">
        <v>381</v>
      </c>
    </row>
    <row r="7" spans="1:6" s="65" customFormat="1" x14ac:dyDescent="0.15">
      <c r="A7" s="66" t="s">
        <v>1841</v>
      </c>
      <c r="B7" s="66" t="s">
        <v>1842</v>
      </c>
      <c r="C7" s="66" t="s">
        <v>1851</v>
      </c>
      <c r="D7" s="66" t="s">
        <v>1852</v>
      </c>
      <c r="E7" s="97" t="s">
        <v>1853</v>
      </c>
      <c r="F7" s="97" t="s">
        <v>1853</v>
      </c>
    </row>
    <row r="8" spans="1:6" s="65" customFormat="1" x14ac:dyDescent="0.15">
      <c r="A8" s="66" t="s">
        <v>1841</v>
      </c>
      <c r="B8" s="66" t="s">
        <v>1842</v>
      </c>
      <c r="C8" s="66" t="s">
        <v>1854</v>
      </c>
      <c r="D8" s="66" t="s">
        <v>1855</v>
      </c>
      <c r="E8" s="97" t="s">
        <v>1856</v>
      </c>
      <c r="F8" s="97" t="s">
        <v>1856</v>
      </c>
    </row>
    <row r="9" spans="1:6" s="65" customFormat="1" x14ac:dyDescent="0.15">
      <c r="A9" s="66" t="s">
        <v>1841</v>
      </c>
      <c r="B9" s="66" t="s">
        <v>1842</v>
      </c>
      <c r="C9" s="66" t="s">
        <v>1857</v>
      </c>
      <c r="D9" s="66" t="s">
        <v>1858</v>
      </c>
      <c r="E9" s="97" t="s">
        <v>1859</v>
      </c>
      <c r="F9" s="97" t="s">
        <v>1859</v>
      </c>
    </row>
    <row r="10" spans="1:6" s="65" customFormat="1" x14ac:dyDescent="0.15">
      <c r="A10" s="66" t="s">
        <v>1860</v>
      </c>
      <c r="B10" s="66" t="s">
        <v>1861</v>
      </c>
      <c r="C10" s="66" t="s">
        <v>1862</v>
      </c>
      <c r="D10" s="66" t="s">
        <v>1863</v>
      </c>
      <c r="E10" s="97" t="s">
        <v>418</v>
      </c>
      <c r="F10" s="97" t="s">
        <v>418</v>
      </c>
    </row>
    <row r="11" spans="1:6" s="65" customFormat="1" x14ac:dyDescent="0.15">
      <c r="A11" s="66" t="s">
        <v>1860</v>
      </c>
      <c r="B11" s="66" t="s">
        <v>1861</v>
      </c>
      <c r="C11" s="66" t="s">
        <v>1864</v>
      </c>
      <c r="D11" s="66" t="s">
        <v>1865</v>
      </c>
      <c r="E11" s="97" t="s">
        <v>420</v>
      </c>
      <c r="F11" s="97" t="s">
        <v>420</v>
      </c>
    </row>
    <row r="12" spans="1:6" s="65" customFormat="1" x14ac:dyDescent="0.15">
      <c r="A12" s="66" t="s">
        <v>1860</v>
      </c>
      <c r="B12" s="66" t="s">
        <v>1861</v>
      </c>
      <c r="C12" s="66" t="s">
        <v>1866</v>
      </c>
      <c r="D12" s="66" t="s">
        <v>1867</v>
      </c>
      <c r="E12" s="97" t="s">
        <v>422</v>
      </c>
      <c r="F12" s="97" t="s">
        <v>422</v>
      </c>
    </row>
    <row r="13" spans="1:6" s="65" customFormat="1" x14ac:dyDescent="0.15">
      <c r="A13" s="66" t="s">
        <v>1860</v>
      </c>
      <c r="B13" s="66" t="s">
        <v>1861</v>
      </c>
      <c r="C13" s="66" t="s">
        <v>1868</v>
      </c>
      <c r="D13" s="66" t="s">
        <v>1869</v>
      </c>
      <c r="E13" s="97" t="s">
        <v>1870</v>
      </c>
      <c r="F13" s="97" t="s">
        <v>1870</v>
      </c>
    </row>
    <row r="14" spans="1:6" s="65" customFormat="1" x14ac:dyDescent="0.15">
      <c r="A14" s="66" t="s">
        <v>1860</v>
      </c>
      <c r="B14" s="66" t="s">
        <v>1861</v>
      </c>
      <c r="C14" s="66" t="s">
        <v>1871</v>
      </c>
      <c r="D14" s="66" t="s">
        <v>1872</v>
      </c>
      <c r="E14" s="97" t="s">
        <v>1873</v>
      </c>
      <c r="F14" s="97" t="s">
        <v>1873</v>
      </c>
    </row>
    <row r="15" spans="1:6" s="65" customFormat="1" x14ac:dyDescent="0.15">
      <c r="A15" s="66" t="s">
        <v>1860</v>
      </c>
      <c r="B15" s="66" t="s">
        <v>1861</v>
      </c>
      <c r="C15" s="66" t="s">
        <v>1874</v>
      </c>
      <c r="D15" s="66" t="s">
        <v>1875</v>
      </c>
      <c r="E15" s="97" t="s">
        <v>1876</v>
      </c>
      <c r="F15" s="97" t="s">
        <v>1876</v>
      </c>
    </row>
    <row r="16" spans="1:6" s="65" customFormat="1" x14ac:dyDescent="0.15">
      <c r="A16" s="66" t="s">
        <v>1860</v>
      </c>
      <c r="B16" s="66" t="s">
        <v>1861</v>
      </c>
      <c r="C16" s="66" t="s">
        <v>1877</v>
      </c>
      <c r="D16" s="66" t="s">
        <v>1878</v>
      </c>
      <c r="E16" s="97" t="s">
        <v>1879</v>
      </c>
      <c r="F16" s="97" t="s">
        <v>1879</v>
      </c>
    </row>
    <row r="17" spans="1:6" s="65" customFormat="1" x14ac:dyDescent="0.15">
      <c r="A17" s="66" t="s">
        <v>1880</v>
      </c>
      <c r="B17" s="66" t="s">
        <v>1881</v>
      </c>
      <c r="C17" s="66" t="s">
        <v>1881</v>
      </c>
      <c r="D17" s="66" t="s">
        <v>1882</v>
      </c>
      <c r="E17" s="97" t="s">
        <v>513</v>
      </c>
      <c r="F17" s="97" t="s">
        <v>513</v>
      </c>
    </row>
    <row r="18" spans="1:6" s="65" customFormat="1" x14ac:dyDescent="0.15">
      <c r="A18" s="66" t="s">
        <v>1880</v>
      </c>
      <c r="B18" s="66" t="s">
        <v>1883</v>
      </c>
      <c r="C18" s="66" t="s">
        <v>1884</v>
      </c>
      <c r="D18" s="66" t="s">
        <v>1885</v>
      </c>
      <c r="E18" s="97" t="s">
        <v>1886</v>
      </c>
      <c r="F18" s="97" t="s">
        <v>515</v>
      </c>
    </row>
    <row r="19" spans="1:6" s="65" customFormat="1" x14ac:dyDescent="0.15">
      <c r="A19" s="66" t="s">
        <v>1880</v>
      </c>
      <c r="B19" s="66" t="s">
        <v>1883</v>
      </c>
      <c r="C19" s="66" t="s">
        <v>1887</v>
      </c>
      <c r="D19" s="66" t="s">
        <v>1888</v>
      </c>
      <c r="E19" s="97" t="s">
        <v>855</v>
      </c>
      <c r="F19" s="97" t="s">
        <v>515</v>
      </c>
    </row>
    <row r="20" spans="1:6" s="65" customFormat="1" x14ac:dyDescent="0.15">
      <c r="A20" s="66" t="s">
        <v>1880</v>
      </c>
      <c r="B20" s="66" t="s">
        <v>1883</v>
      </c>
      <c r="C20" s="66" t="s">
        <v>1889</v>
      </c>
      <c r="D20" s="66" t="s">
        <v>1890</v>
      </c>
      <c r="E20" s="97" t="s">
        <v>874</v>
      </c>
      <c r="F20" s="97" t="s">
        <v>515</v>
      </c>
    </row>
    <row r="21" spans="1:6" s="65" customFormat="1" x14ac:dyDescent="0.15">
      <c r="A21" s="66" t="s">
        <v>1880</v>
      </c>
      <c r="B21" s="66" t="s">
        <v>1883</v>
      </c>
      <c r="C21" s="66" t="s">
        <v>1891</v>
      </c>
      <c r="D21" s="66" t="s">
        <v>1892</v>
      </c>
      <c r="E21" s="97" t="s">
        <v>888</v>
      </c>
      <c r="F21" s="97" t="s">
        <v>515</v>
      </c>
    </row>
    <row r="22" spans="1:6" s="65" customFormat="1" x14ac:dyDescent="0.15">
      <c r="A22" s="66" t="s">
        <v>1880</v>
      </c>
      <c r="B22" s="66" t="s">
        <v>1883</v>
      </c>
      <c r="C22" s="66" t="s">
        <v>1893</v>
      </c>
      <c r="D22" s="66" t="s">
        <v>1894</v>
      </c>
      <c r="E22" s="97" t="s">
        <v>1895</v>
      </c>
      <c r="F22" s="97" t="s">
        <v>515</v>
      </c>
    </row>
    <row r="23" spans="1:6" s="65" customFormat="1" x14ac:dyDescent="0.15">
      <c r="A23" s="66" t="s">
        <v>1896</v>
      </c>
      <c r="B23" s="66" t="s">
        <v>1897</v>
      </c>
      <c r="C23" s="66" t="s">
        <v>1898</v>
      </c>
      <c r="D23" s="66" t="s">
        <v>1882</v>
      </c>
      <c r="E23" s="97" t="s">
        <v>517</v>
      </c>
      <c r="F23" s="97" t="s">
        <v>517</v>
      </c>
    </row>
    <row r="24" spans="1:6" s="65" customFormat="1" x14ac:dyDescent="0.15">
      <c r="A24" s="66" t="s">
        <v>1896</v>
      </c>
      <c r="B24" s="66" t="s">
        <v>1899</v>
      </c>
      <c r="C24" s="66" t="s">
        <v>1900</v>
      </c>
      <c r="D24" s="66" t="s">
        <v>1901</v>
      </c>
      <c r="E24" s="97" t="s">
        <v>1902</v>
      </c>
      <c r="F24" s="97" t="s">
        <v>519</v>
      </c>
    </row>
    <row r="25" spans="1:6" s="65" customFormat="1" x14ac:dyDescent="0.15">
      <c r="A25" s="66" t="s">
        <v>1896</v>
      </c>
      <c r="B25" s="66" t="s">
        <v>1899</v>
      </c>
      <c r="C25" s="66" t="s">
        <v>1903</v>
      </c>
      <c r="D25" s="66" t="s">
        <v>1904</v>
      </c>
      <c r="E25" s="97" t="s">
        <v>1905</v>
      </c>
      <c r="F25" s="97" t="s">
        <v>519</v>
      </c>
    </row>
    <row r="26" spans="1:6" s="65" customFormat="1" x14ac:dyDescent="0.15">
      <c r="A26" s="66" t="s">
        <v>1896</v>
      </c>
      <c r="B26" s="66" t="s">
        <v>1899</v>
      </c>
      <c r="C26" s="66" t="s">
        <v>1906</v>
      </c>
      <c r="D26" s="66" t="s">
        <v>1907</v>
      </c>
      <c r="E26" s="97" t="s">
        <v>1908</v>
      </c>
      <c r="F26" s="97" t="s">
        <v>519</v>
      </c>
    </row>
    <row r="27" spans="1:6" s="65" customFormat="1" x14ac:dyDescent="0.15">
      <c r="A27" s="66" t="s">
        <v>1896</v>
      </c>
      <c r="B27" s="66" t="s">
        <v>1899</v>
      </c>
      <c r="C27" s="66" t="s">
        <v>1909</v>
      </c>
      <c r="D27" s="66" t="s">
        <v>1910</v>
      </c>
      <c r="E27" s="97" t="s">
        <v>1911</v>
      </c>
      <c r="F27" s="97" t="s">
        <v>519</v>
      </c>
    </row>
    <row r="28" spans="1:6" s="65" customFormat="1" x14ac:dyDescent="0.15">
      <c r="A28" s="66" t="s">
        <v>1896</v>
      </c>
      <c r="B28" s="66" t="s">
        <v>1899</v>
      </c>
      <c r="C28" s="66" t="s">
        <v>1912</v>
      </c>
      <c r="D28" s="66" t="s">
        <v>1913</v>
      </c>
      <c r="E28" s="97">
        <v>428</v>
      </c>
      <c r="F28" s="97">
        <v>205</v>
      </c>
    </row>
    <row r="29" spans="1:6" s="65" customFormat="1" x14ac:dyDescent="0.15">
      <c r="A29" s="66" t="s">
        <v>1896</v>
      </c>
      <c r="B29" s="66" t="s">
        <v>1914</v>
      </c>
      <c r="C29" s="66" t="s">
        <v>1915</v>
      </c>
      <c r="D29" s="66" t="s">
        <v>1882</v>
      </c>
      <c r="E29" s="97" t="s">
        <v>521</v>
      </c>
      <c r="F29" s="97" t="s">
        <v>521</v>
      </c>
    </row>
    <row r="30" spans="1:6" s="65" customFormat="1" x14ac:dyDescent="0.15">
      <c r="A30" s="66" t="s">
        <v>1880</v>
      </c>
      <c r="B30" s="66" t="s">
        <v>1916</v>
      </c>
      <c r="C30" s="66" t="s">
        <v>2431</v>
      </c>
      <c r="D30" s="66" t="s">
        <v>2432</v>
      </c>
      <c r="E30" s="97">
        <v>207</v>
      </c>
      <c r="F30" s="97" t="s">
        <v>523</v>
      </c>
    </row>
    <row r="31" spans="1:6" s="65" customFormat="1" x14ac:dyDescent="0.15">
      <c r="A31" s="66" t="s">
        <v>1880</v>
      </c>
      <c r="B31" s="66" t="s">
        <v>1916</v>
      </c>
      <c r="C31" s="66" t="s">
        <v>2430</v>
      </c>
      <c r="D31" s="66" t="s">
        <v>1917</v>
      </c>
      <c r="E31" s="97" t="s">
        <v>1918</v>
      </c>
      <c r="F31" s="97" t="s">
        <v>523</v>
      </c>
    </row>
    <row r="32" spans="1:6" s="65" customFormat="1" x14ac:dyDescent="0.15">
      <c r="A32" s="66" t="s">
        <v>1880</v>
      </c>
      <c r="B32" s="66" t="s">
        <v>1916</v>
      </c>
      <c r="C32" s="66" t="s">
        <v>1919</v>
      </c>
      <c r="D32" s="66" t="s">
        <v>1920</v>
      </c>
      <c r="E32" s="97" t="s">
        <v>1921</v>
      </c>
      <c r="F32" s="97" t="s">
        <v>523</v>
      </c>
    </row>
    <row r="33" spans="1:6" s="65" customFormat="1" x14ac:dyDescent="0.15">
      <c r="A33" s="66" t="s">
        <v>1880</v>
      </c>
      <c r="B33" s="66" t="s">
        <v>1922</v>
      </c>
      <c r="C33" s="66" t="s">
        <v>1923</v>
      </c>
      <c r="D33" s="66" t="s">
        <v>1924</v>
      </c>
      <c r="E33" s="97" t="s">
        <v>1925</v>
      </c>
      <c r="F33" s="97" t="s">
        <v>529</v>
      </c>
    </row>
    <row r="34" spans="1:6" s="65" customFormat="1" x14ac:dyDescent="0.15">
      <c r="A34" s="66" t="s">
        <v>1880</v>
      </c>
      <c r="B34" s="66" t="s">
        <v>1922</v>
      </c>
      <c r="C34" s="66" t="s">
        <v>1926</v>
      </c>
      <c r="D34" s="66" t="s">
        <v>1927</v>
      </c>
      <c r="E34" s="97" t="s">
        <v>910</v>
      </c>
      <c r="F34" s="97" t="s">
        <v>529</v>
      </c>
    </row>
    <row r="35" spans="1:6" s="65" customFormat="1" x14ac:dyDescent="0.15">
      <c r="A35" s="66" t="s">
        <v>1880</v>
      </c>
      <c r="B35" s="66" t="s">
        <v>1922</v>
      </c>
      <c r="C35" s="66" t="s">
        <v>1928</v>
      </c>
      <c r="D35" s="66" t="s">
        <v>1929</v>
      </c>
      <c r="E35" s="97" t="s">
        <v>912</v>
      </c>
      <c r="F35" s="97" t="s">
        <v>529</v>
      </c>
    </row>
    <row r="36" spans="1:6" s="65" customFormat="1" x14ac:dyDescent="0.15">
      <c r="A36" s="66" t="s">
        <v>1880</v>
      </c>
      <c r="B36" s="66" t="s">
        <v>1922</v>
      </c>
      <c r="C36" s="66" t="s">
        <v>1930</v>
      </c>
      <c r="D36" s="66" t="s">
        <v>1931</v>
      </c>
      <c r="E36" s="97" t="s">
        <v>914</v>
      </c>
      <c r="F36" s="97" t="s">
        <v>529</v>
      </c>
    </row>
    <row r="37" spans="1:6" s="65" customFormat="1" x14ac:dyDescent="0.15">
      <c r="A37" s="66" t="s">
        <v>1880</v>
      </c>
      <c r="B37" s="66" t="s">
        <v>1922</v>
      </c>
      <c r="C37" s="66" t="s">
        <v>1932</v>
      </c>
      <c r="D37" s="66" t="s">
        <v>1933</v>
      </c>
      <c r="E37" s="97" t="s">
        <v>1934</v>
      </c>
      <c r="F37" s="97" t="s">
        <v>529</v>
      </c>
    </row>
    <row r="38" spans="1:6" s="65" customFormat="1" x14ac:dyDescent="0.15">
      <c r="A38" s="66" t="s">
        <v>1880</v>
      </c>
      <c r="B38" s="66" t="s">
        <v>1922</v>
      </c>
      <c r="C38" s="66" t="s">
        <v>1935</v>
      </c>
      <c r="D38" s="66" t="s">
        <v>1936</v>
      </c>
      <c r="E38" s="97" t="s">
        <v>1937</v>
      </c>
      <c r="F38" s="97" t="s">
        <v>529</v>
      </c>
    </row>
    <row r="39" spans="1:6" s="65" customFormat="1" x14ac:dyDescent="0.15">
      <c r="A39" s="66" t="s">
        <v>1880</v>
      </c>
      <c r="B39" s="66" t="s">
        <v>1938</v>
      </c>
      <c r="C39" s="66" t="s">
        <v>1939</v>
      </c>
      <c r="D39" s="66" t="s">
        <v>1882</v>
      </c>
      <c r="E39" s="97" t="s">
        <v>532</v>
      </c>
      <c r="F39" s="97" t="s">
        <v>532</v>
      </c>
    </row>
    <row r="40" spans="1:6" s="65" customFormat="1" x14ac:dyDescent="0.15">
      <c r="A40" s="66" t="s">
        <v>1880</v>
      </c>
      <c r="B40" s="66" t="s">
        <v>1940</v>
      </c>
      <c r="C40" s="66" t="s">
        <v>1941</v>
      </c>
      <c r="D40" s="66" t="s">
        <v>1882</v>
      </c>
      <c r="E40" s="97" t="s">
        <v>534</v>
      </c>
      <c r="F40" s="97" t="s">
        <v>534</v>
      </c>
    </row>
    <row r="41" spans="1:6" s="65" customFormat="1" x14ac:dyDescent="0.15">
      <c r="A41" s="66" t="s">
        <v>1841</v>
      </c>
      <c r="B41" s="66" t="s">
        <v>1942</v>
      </c>
      <c r="C41" s="66" t="s">
        <v>1943</v>
      </c>
      <c r="D41" s="66" t="s">
        <v>1882</v>
      </c>
      <c r="E41" s="97" t="s">
        <v>536</v>
      </c>
      <c r="F41" s="97" t="s">
        <v>536</v>
      </c>
    </row>
    <row r="42" spans="1:6" s="65" customFormat="1" x14ac:dyDescent="0.15">
      <c r="A42" s="66" t="s">
        <v>1841</v>
      </c>
      <c r="B42" s="66" t="s">
        <v>1944</v>
      </c>
      <c r="C42" s="66" t="s">
        <v>1945</v>
      </c>
      <c r="D42" s="66" t="s">
        <v>1882</v>
      </c>
      <c r="E42" s="97" t="s">
        <v>538</v>
      </c>
      <c r="F42" s="97" t="s">
        <v>538</v>
      </c>
    </row>
    <row r="43" spans="1:6" s="65" customFormat="1" x14ac:dyDescent="0.15">
      <c r="A43" s="66" t="s">
        <v>1841</v>
      </c>
      <c r="B43" s="66" t="s">
        <v>1946</v>
      </c>
      <c r="C43" s="66" t="s">
        <v>1947</v>
      </c>
      <c r="D43" s="66" t="s">
        <v>1882</v>
      </c>
      <c r="E43" s="97" t="s">
        <v>540</v>
      </c>
      <c r="F43" s="97" t="s">
        <v>540</v>
      </c>
    </row>
    <row r="44" spans="1:6" s="65" customFormat="1" x14ac:dyDescent="0.15">
      <c r="A44" s="66" t="s">
        <v>1880</v>
      </c>
      <c r="B44" s="66" t="s">
        <v>1948</v>
      </c>
      <c r="C44" s="66" t="s">
        <v>1949</v>
      </c>
      <c r="D44" s="66" t="s">
        <v>1882</v>
      </c>
      <c r="E44" s="97" t="s">
        <v>542</v>
      </c>
      <c r="F44" s="97" t="s">
        <v>542</v>
      </c>
    </row>
    <row r="45" spans="1:6" s="65" customFormat="1" x14ac:dyDescent="0.15">
      <c r="A45" s="66" t="s">
        <v>1860</v>
      </c>
      <c r="B45" s="66" t="s">
        <v>1950</v>
      </c>
      <c r="C45" s="66" t="s">
        <v>1951</v>
      </c>
      <c r="D45" s="66" t="s">
        <v>1882</v>
      </c>
      <c r="E45" s="97" t="s">
        <v>544</v>
      </c>
      <c r="F45" s="97" t="s">
        <v>544</v>
      </c>
    </row>
    <row r="46" spans="1:6" s="65" customFormat="1" x14ac:dyDescent="0.15">
      <c r="A46" s="66" t="s">
        <v>1860</v>
      </c>
      <c r="B46" s="66" t="s">
        <v>1952</v>
      </c>
      <c r="C46" s="66" t="s">
        <v>1953</v>
      </c>
      <c r="D46" s="66" t="s">
        <v>1882</v>
      </c>
      <c r="E46" s="97" t="s">
        <v>546</v>
      </c>
      <c r="F46" s="97" t="s">
        <v>546</v>
      </c>
    </row>
    <row r="47" spans="1:6" s="65" customFormat="1" x14ac:dyDescent="0.15">
      <c r="A47" s="66" t="s">
        <v>1860</v>
      </c>
      <c r="B47" s="66" t="s">
        <v>1954</v>
      </c>
      <c r="C47" s="66" t="s">
        <v>1955</v>
      </c>
      <c r="D47" s="66" t="s">
        <v>1882</v>
      </c>
      <c r="E47" s="97" t="s">
        <v>548</v>
      </c>
      <c r="F47" s="97" t="s">
        <v>548</v>
      </c>
    </row>
    <row r="48" spans="1:6" s="65" customFormat="1" x14ac:dyDescent="0.15">
      <c r="A48" s="66" t="s">
        <v>1860</v>
      </c>
      <c r="B48" s="66" t="s">
        <v>1956</v>
      </c>
      <c r="C48" s="66" t="s">
        <v>1957</v>
      </c>
      <c r="D48" s="66" t="s">
        <v>1958</v>
      </c>
      <c r="E48" s="98">
        <v>220</v>
      </c>
      <c r="F48" s="98">
        <v>220</v>
      </c>
    </row>
    <row r="49" spans="1:6" s="65" customFormat="1" x14ac:dyDescent="0.15">
      <c r="A49" s="66" t="s">
        <v>1860</v>
      </c>
      <c r="B49" s="66" t="s">
        <v>1956</v>
      </c>
      <c r="C49" s="66" t="s">
        <v>1959</v>
      </c>
      <c r="D49" s="66" t="s">
        <v>1960</v>
      </c>
      <c r="E49" s="97" t="s">
        <v>1961</v>
      </c>
      <c r="F49" s="97" t="s">
        <v>1961</v>
      </c>
    </row>
    <row r="50" spans="1:6" s="65" customFormat="1" x14ac:dyDescent="0.15">
      <c r="A50" s="66" t="s">
        <v>1860</v>
      </c>
      <c r="B50" s="66" t="s">
        <v>1956</v>
      </c>
      <c r="C50" s="66" t="s">
        <v>1962</v>
      </c>
      <c r="D50" s="66" t="s">
        <v>1963</v>
      </c>
      <c r="E50" s="97" t="s">
        <v>1964</v>
      </c>
      <c r="F50" s="97" t="s">
        <v>1964</v>
      </c>
    </row>
    <row r="51" spans="1:6" s="65" customFormat="1" x14ac:dyDescent="0.15">
      <c r="A51" s="66" t="s">
        <v>1860</v>
      </c>
      <c r="B51" s="66" t="s">
        <v>1965</v>
      </c>
      <c r="C51" s="66" t="s">
        <v>1966</v>
      </c>
      <c r="D51" s="66" t="s">
        <v>1882</v>
      </c>
      <c r="E51" s="97" t="s">
        <v>553</v>
      </c>
      <c r="F51" s="97" t="s">
        <v>553</v>
      </c>
    </row>
    <row r="52" spans="1:6" s="65" customFormat="1" x14ac:dyDescent="0.15">
      <c r="A52" s="66" t="s">
        <v>1860</v>
      </c>
      <c r="B52" s="66" t="s">
        <v>1967</v>
      </c>
      <c r="C52" s="66" t="s">
        <v>1968</v>
      </c>
      <c r="D52" s="66" t="s">
        <v>1882</v>
      </c>
      <c r="E52" s="97" t="s">
        <v>557</v>
      </c>
      <c r="F52" s="97" t="s">
        <v>557</v>
      </c>
    </row>
    <row r="53" spans="1:6" s="65" customFormat="1" x14ac:dyDescent="0.15">
      <c r="A53" s="66" t="s">
        <v>1860</v>
      </c>
      <c r="B53" s="66" t="s">
        <v>1969</v>
      </c>
      <c r="C53" s="66" t="s">
        <v>1970</v>
      </c>
      <c r="D53" s="66" t="s">
        <v>1971</v>
      </c>
      <c r="E53" s="97" t="s">
        <v>745</v>
      </c>
      <c r="F53" s="97" t="s">
        <v>559</v>
      </c>
    </row>
    <row r="54" spans="1:6" s="65" customFormat="1" x14ac:dyDescent="0.15">
      <c r="A54" s="66" t="s">
        <v>1860</v>
      </c>
      <c r="B54" s="66" t="s">
        <v>1969</v>
      </c>
      <c r="C54" s="66" t="s">
        <v>1972</v>
      </c>
      <c r="D54" s="66" t="s">
        <v>1973</v>
      </c>
      <c r="E54" s="97" t="s">
        <v>747</v>
      </c>
      <c r="F54" s="97" t="s">
        <v>559</v>
      </c>
    </row>
    <row r="55" spans="1:6" s="65" customFormat="1" x14ac:dyDescent="0.15">
      <c r="A55" s="66" t="s">
        <v>1880</v>
      </c>
      <c r="B55" s="66" t="s">
        <v>1974</v>
      </c>
      <c r="C55" s="66" t="s">
        <v>1975</v>
      </c>
      <c r="D55" s="66" t="s">
        <v>1976</v>
      </c>
      <c r="E55" s="97" t="s">
        <v>853</v>
      </c>
      <c r="F55" s="97" t="s">
        <v>561</v>
      </c>
    </row>
    <row r="56" spans="1:6" s="65" customFormat="1" x14ac:dyDescent="0.15">
      <c r="A56" s="66" t="s">
        <v>1880</v>
      </c>
      <c r="B56" s="66" t="s">
        <v>1974</v>
      </c>
      <c r="C56" s="66" t="s">
        <v>1977</v>
      </c>
      <c r="D56" s="66" t="s">
        <v>1978</v>
      </c>
      <c r="E56" s="97" t="s">
        <v>857</v>
      </c>
      <c r="F56" s="97" t="s">
        <v>561</v>
      </c>
    </row>
    <row r="57" spans="1:6" s="65" customFormat="1" x14ac:dyDescent="0.15">
      <c r="A57" s="66" t="s">
        <v>1896</v>
      </c>
      <c r="B57" s="66" t="s">
        <v>1979</v>
      </c>
      <c r="C57" s="66" t="s">
        <v>1980</v>
      </c>
      <c r="D57" s="66" t="s">
        <v>1981</v>
      </c>
      <c r="E57" s="97" t="s">
        <v>1982</v>
      </c>
      <c r="F57" s="97" t="s">
        <v>623</v>
      </c>
    </row>
    <row r="58" spans="1:6" s="65" customFormat="1" x14ac:dyDescent="0.15">
      <c r="A58" s="66" t="s">
        <v>1896</v>
      </c>
      <c r="B58" s="66" t="s">
        <v>1979</v>
      </c>
      <c r="C58" s="66" t="s">
        <v>1983</v>
      </c>
      <c r="D58" s="66" t="s">
        <v>1984</v>
      </c>
      <c r="E58" s="97" t="s">
        <v>1985</v>
      </c>
      <c r="F58" s="97" t="s">
        <v>623</v>
      </c>
    </row>
    <row r="59" spans="1:6" s="65" customFormat="1" x14ac:dyDescent="0.15">
      <c r="A59" s="66" t="s">
        <v>1896</v>
      </c>
      <c r="B59" s="67" t="s">
        <v>1986</v>
      </c>
      <c r="C59" s="66" t="s">
        <v>1987</v>
      </c>
      <c r="D59" s="66" t="s">
        <v>1988</v>
      </c>
      <c r="E59" s="97" t="s">
        <v>525</v>
      </c>
      <c r="F59" s="99">
        <v>227</v>
      </c>
    </row>
    <row r="60" spans="1:6" s="65" customFormat="1" x14ac:dyDescent="0.15">
      <c r="A60" s="66" t="s">
        <v>1896</v>
      </c>
      <c r="B60" s="67" t="s">
        <v>1986</v>
      </c>
      <c r="C60" s="66" t="s">
        <v>1989</v>
      </c>
      <c r="D60" s="66" t="s">
        <v>1990</v>
      </c>
      <c r="E60" s="97" t="s">
        <v>1991</v>
      </c>
      <c r="F60" s="99">
        <v>227</v>
      </c>
    </row>
    <row r="61" spans="1:6" s="65" customFormat="1" x14ac:dyDescent="0.15">
      <c r="A61" s="66" t="s">
        <v>1896</v>
      </c>
      <c r="B61" s="67" t="s">
        <v>1986</v>
      </c>
      <c r="C61" s="66" t="s">
        <v>1992</v>
      </c>
      <c r="D61" s="66" t="s">
        <v>1993</v>
      </c>
      <c r="E61" s="97" t="s">
        <v>1994</v>
      </c>
      <c r="F61" s="99">
        <v>227</v>
      </c>
    </row>
    <row r="62" spans="1:6" s="65" customFormat="1" x14ac:dyDescent="0.15">
      <c r="A62" s="66" t="s">
        <v>1896</v>
      </c>
      <c r="B62" s="67" t="s">
        <v>1986</v>
      </c>
      <c r="C62" s="66" t="s">
        <v>1995</v>
      </c>
      <c r="D62" s="66" t="s">
        <v>1996</v>
      </c>
      <c r="E62" s="97" t="s">
        <v>1997</v>
      </c>
      <c r="F62" s="99">
        <v>227</v>
      </c>
    </row>
    <row r="63" spans="1:6" s="65" customFormat="1" x14ac:dyDescent="0.15">
      <c r="A63" s="66" t="s">
        <v>1880</v>
      </c>
      <c r="B63" s="66" t="s">
        <v>1998</v>
      </c>
      <c r="C63" s="66" t="s">
        <v>1999</v>
      </c>
      <c r="D63" s="66" t="s">
        <v>2000</v>
      </c>
      <c r="E63" s="97" t="s">
        <v>527</v>
      </c>
      <c r="F63" s="97" t="s">
        <v>2001</v>
      </c>
    </row>
    <row r="64" spans="1:6" s="65" customFormat="1" x14ac:dyDescent="0.15">
      <c r="A64" s="66" t="s">
        <v>1880</v>
      </c>
      <c r="B64" s="66" t="s">
        <v>1998</v>
      </c>
      <c r="C64" s="66" t="s">
        <v>2002</v>
      </c>
      <c r="D64" s="66" t="s">
        <v>2003</v>
      </c>
      <c r="E64" s="97" t="s">
        <v>815</v>
      </c>
      <c r="F64" s="97" t="s">
        <v>2001</v>
      </c>
    </row>
    <row r="65" spans="1:6" s="65" customFormat="1" x14ac:dyDescent="0.15">
      <c r="A65" s="66" t="s">
        <v>1880</v>
      </c>
      <c r="B65" s="66" t="s">
        <v>1998</v>
      </c>
      <c r="C65" s="66" t="s">
        <v>2004</v>
      </c>
      <c r="D65" s="66" t="s">
        <v>2005</v>
      </c>
      <c r="E65" s="97" t="s">
        <v>817</v>
      </c>
      <c r="F65" s="97" t="s">
        <v>2001</v>
      </c>
    </row>
    <row r="66" spans="1:6" s="65" customFormat="1" x14ac:dyDescent="0.15">
      <c r="A66" s="66" t="s">
        <v>1880</v>
      </c>
      <c r="B66" s="66" t="s">
        <v>2006</v>
      </c>
      <c r="C66" s="66" t="s">
        <v>2007</v>
      </c>
      <c r="D66" s="66" t="s">
        <v>2008</v>
      </c>
      <c r="E66" s="97" t="s">
        <v>932</v>
      </c>
      <c r="F66" s="97" t="s">
        <v>563</v>
      </c>
    </row>
    <row r="67" spans="1:6" s="65" customFormat="1" x14ac:dyDescent="0.15">
      <c r="A67" s="66" t="s">
        <v>1880</v>
      </c>
      <c r="B67" s="66" t="s">
        <v>2006</v>
      </c>
      <c r="C67" s="66" t="s">
        <v>2009</v>
      </c>
      <c r="D67" s="66" t="s">
        <v>2010</v>
      </c>
      <c r="E67" s="97" t="s">
        <v>2011</v>
      </c>
      <c r="F67" s="97" t="s">
        <v>563</v>
      </c>
    </row>
    <row r="68" spans="1:6" s="65" customFormat="1" x14ac:dyDescent="0.15">
      <c r="A68" s="66" t="s">
        <v>1880</v>
      </c>
      <c r="B68" s="66" t="s">
        <v>2006</v>
      </c>
      <c r="C68" s="66" t="s">
        <v>2012</v>
      </c>
      <c r="D68" s="66" t="s">
        <v>2013</v>
      </c>
      <c r="E68" s="97" t="s">
        <v>952</v>
      </c>
      <c r="F68" s="97" t="s">
        <v>563</v>
      </c>
    </row>
    <row r="69" spans="1:6" s="65" customFormat="1" x14ac:dyDescent="0.15">
      <c r="A69" s="66" t="s">
        <v>1860</v>
      </c>
      <c r="B69" s="66" t="s">
        <v>2014</v>
      </c>
      <c r="C69" s="66" t="s">
        <v>2015</v>
      </c>
      <c r="D69" s="66" t="s">
        <v>2016</v>
      </c>
      <c r="E69" s="97" t="s">
        <v>555</v>
      </c>
      <c r="F69" s="97" t="s">
        <v>565</v>
      </c>
    </row>
    <row r="70" spans="1:6" s="65" customFormat="1" x14ac:dyDescent="0.15">
      <c r="A70" s="66" t="s">
        <v>1860</v>
      </c>
      <c r="B70" s="66" t="s">
        <v>2014</v>
      </c>
      <c r="C70" s="66" t="s">
        <v>2017</v>
      </c>
      <c r="D70" s="66" t="s">
        <v>2018</v>
      </c>
      <c r="E70" s="97" t="s">
        <v>841</v>
      </c>
      <c r="F70" s="97" t="s">
        <v>565</v>
      </c>
    </row>
    <row r="71" spans="1:6" s="65" customFormat="1" x14ac:dyDescent="0.15">
      <c r="A71" s="66" t="s">
        <v>1860</v>
      </c>
      <c r="B71" s="66" t="s">
        <v>2014</v>
      </c>
      <c r="C71" s="66" t="s">
        <v>2019</v>
      </c>
      <c r="D71" s="66" t="s">
        <v>2020</v>
      </c>
      <c r="E71" s="97" t="s">
        <v>2021</v>
      </c>
      <c r="F71" s="97" t="s">
        <v>565</v>
      </c>
    </row>
    <row r="72" spans="1:6" s="65" customFormat="1" x14ac:dyDescent="0.15">
      <c r="A72" s="66" t="s">
        <v>1860</v>
      </c>
      <c r="B72" s="66" t="s">
        <v>2022</v>
      </c>
      <c r="C72" s="66" t="s">
        <v>2022</v>
      </c>
      <c r="D72" s="66" t="s">
        <v>2022</v>
      </c>
      <c r="E72" s="97" t="s">
        <v>2023</v>
      </c>
      <c r="F72" s="97" t="s">
        <v>2023</v>
      </c>
    </row>
    <row r="73" spans="1:6" s="65" customFormat="1" x14ac:dyDescent="0.15">
      <c r="A73" s="66" t="s">
        <v>1860</v>
      </c>
      <c r="B73" s="66" t="s">
        <v>2024</v>
      </c>
      <c r="C73" s="66" t="s">
        <v>2025</v>
      </c>
      <c r="D73" s="66" t="s">
        <v>2026</v>
      </c>
      <c r="E73" s="97" t="s">
        <v>733</v>
      </c>
      <c r="F73" s="97" t="s">
        <v>733</v>
      </c>
    </row>
    <row r="74" spans="1:6" s="65" customFormat="1" x14ac:dyDescent="0.15">
      <c r="A74" s="66" t="s">
        <v>1860</v>
      </c>
      <c r="B74" s="66" t="s">
        <v>2024</v>
      </c>
      <c r="C74" s="66" t="s">
        <v>2027</v>
      </c>
      <c r="D74" s="66" t="s">
        <v>2028</v>
      </c>
      <c r="E74" s="97" t="s">
        <v>2029</v>
      </c>
      <c r="F74" s="97" t="s">
        <v>2029</v>
      </c>
    </row>
    <row r="75" spans="1:6" s="65" customFormat="1" x14ac:dyDescent="0.15">
      <c r="A75" s="66" t="s">
        <v>1860</v>
      </c>
      <c r="B75" s="66" t="s">
        <v>2024</v>
      </c>
      <c r="C75" s="66" t="s">
        <v>2030</v>
      </c>
      <c r="D75" s="66" t="s">
        <v>2031</v>
      </c>
      <c r="E75" s="97" t="s">
        <v>2032</v>
      </c>
      <c r="F75" s="97" t="s">
        <v>2032</v>
      </c>
    </row>
    <row r="76" spans="1:6" s="65" customFormat="1" x14ac:dyDescent="0.15">
      <c r="A76" s="66" t="s">
        <v>1860</v>
      </c>
      <c r="B76" s="66" t="s">
        <v>2024</v>
      </c>
      <c r="C76" s="66" t="s">
        <v>2033</v>
      </c>
      <c r="D76" s="66" t="s">
        <v>2034</v>
      </c>
      <c r="E76" s="97" t="s">
        <v>2035</v>
      </c>
      <c r="F76" s="97" t="s">
        <v>2035</v>
      </c>
    </row>
    <row r="77" spans="1:6" s="65" customFormat="1" x14ac:dyDescent="0.15">
      <c r="A77" s="66" t="s">
        <v>1860</v>
      </c>
      <c r="B77" s="66" t="s">
        <v>2024</v>
      </c>
      <c r="C77" s="66" t="s">
        <v>2036</v>
      </c>
      <c r="D77" s="66" t="s">
        <v>2037</v>
      </c>
      <c r="E77" s="97" t="s">
        <v>2038</v>
      </c>
      <c r="F77" s="97" t="s">
        <v>2038</v>
      </c>
    </row>
    <row r="78" spans="1:6" s="65" customFormat="1" x14ac:dyDescent="0.15">
      <c r="A78" s="66" t="s">
        <v>1860</v>
      </c>
      <c r="B78" s="66" t="s">
        <v>2024</v>
      </c>
      <c r="C78" s="66" t="s">
        <v>2039</v>
      </c>
      <c r="D78" s="66" t="s">
        <v>2040</v>
      </c>
      <c r="E78" s="97" t="s">
        <v>2041</v>
      </c>
      <c r="F78" s="97" t="s">
        <v>2041</v>
      </c>
    </row>
    <row r="79" spans="1:6" s="65" customFormat="1" x14ac:dyDescent="0.15">
      <c r="A79" s="66" t="s">
        <v>1860</v>
      </c>
      <c r="B79" s="66" t="s">
        <v>2024</v>
      </c>
      <c r="C79" s="66" t="s">
        <v>2042</v>
      </c>
      <c r="D79" s="66" t="s">
        <v>2043</v>
      </c>
      <c r="E79" s="97" t="s">
        <v>2044</v>
      </c>
      <c r="F79" s="97" t="s">
        <v>2044</v>
      </c>
    </row>
    <row r="80" spans="1:6" s="65" customFormat="1" x14ac:dyDescent="0.15">
      <c r="A80" s="66" t="s">
        <v>1841</v>
      </c>
      <c r="B80" s="66" t="s">
        <v>2045</v>
      </c>
      <c r="C80" s="66" t="s">
        <v>2046</v>
      </c>
      <c r="D80" s="66" t="s">
        <v>2047</v>
      </c>
      <c r="E80" s="97" t="s">
        <v>762</v>
      </c>
      <c r="F80" s="97" t="s">
        <v>762</v>
      </c>
    </row>
    <row r="81" spans="1:6" s="65" customFormat="1" x14ac:dyDescent="0.15">
      <c r="A81" s="66" t="s">
        <v>1841</v>
      </c>
      <c r="B81" s="66" t="s">
        <v>2045</v>
      </c>
      <c r="C81" s="66" t="s">
        <v>2048</v>
      </c>
      <c r="D81" s="66" t="s">
        <v>2049</v>
      </c>
      <c r="E81" s="97" t="s">
        <v>764</v>
      </c>
      <c r="F81" s="97" t="s">
        <v>764</v>
      </c>
    </row>
    <row r="82" spans="1:6" s="65" customFormat="1" x14ac:dyDescent="0.15">
      <c r="A82" s="66" t="s">
        <v>1841</v>
      </c>
      <c r="B82" s="66" t="s">
        <v>2045</v>
      </c>
      <c r="C82" s="66" t="s">
        <v>2050</v>
      </c>
      <c r="D82" s="66" t="s">
        <v>2051</v>
      </c>
      <c r="E82" s="97" t="s">
        <v>766</v>
      </c>
      <c r="F82" s="97" t="s">
        <v>766</v>
      </c>
    </row>
    <row r="83" spans="1:6" s="65" customFormat="1" x14ac:dyDescent="0.15">
      <c r="A83" s="66" t="s">
        <v>1841</v>
      </c>
      <c r="B83" s="66" t="s">
        <v>2045</v>
      </c>
      <c r="C83" s="66" t="s">
        <v>2052</v>
      </c>
      <c r="D83" s="66" t="s">
        <v>2053</v>
      </c>
      <c r="E83" s="97" t="s">
        <v>2054</v>
      </c>
      <c r="F83" s="97" t="s">
        <v>2054</v>
      </c>
    </row>
    <row r="84" spans="1:6" s="65" customFormat="1" x14ac:dyDescent="0.15">
      <c r="A84" s="66" t="s">
        <v>1896</v>
      </c>
      <c r="B84" s="66" t="s">
        <v>2055</v>
      </c>
      <c r="C84" s="66" t="s">
        <v>2056</v>
      </c>
      <c r="D84" s="66" t="s">
        <v>2057</v>
      </c>
      <c r="E84" s="97" t="s">
        <v>778</v>
      </c>
      <c r="F84" s="97" t="s">
        <v>778</v>
      </c>
    </row>
    <row r="85" spans="1:6" s="65" customFormat="1" x14ac:dyDescent="0.15">
      <c r="A85" s="66" t="s">
        <v>1896</v>
      </c>
      <c r="B85" s="66" t="s">
        <v>2055</v>
      </c>
      <c r="C85" s="66" t="s">
        <v>2058</v>
      </c>
      <c r="D85" s="66" t="s">
        <v>2059</v>
      </c>
      <c r="E85" s="97" t="s">
        <v>2060</v>
      </c>
      <c r="F85" s="97" t="s">
        <v>2060</v>
      </c>
    </row>
    <row r="86" spans="1:6" s="65" customFormat="1" x14ac:dyDescent="0.15">
      <c r="A86" s="66" t="s">
        <v>1896</v>
      </c>
      <c r="B86" s="66" t="s">
        <v>2061</v>
      </c>
      <c r="C86" s="66" t="s">
        <v>2062</v>
      </c>
      <c r="D86" s="66" t="s">
        <v>2063</v>
      </c>
      <c r="E86" s="97" t="s">
        <v>799</v>
      </c>
      <c r="F86" s="97" t="s">
        <v>799</v>
      </c>
    </row>
    <row r="87" spans="1:6" s="65" customFormat="1" x14ac:dyDescent="0.15">
      <c r="A87" s="66" t="s">
        <v>1880</v>
      </c>
      <c r="B87" s="66" t="s">
        <v>2064</v>
      </c>
      <c r="C87" s="66" t="s">
        <v>2065</v>
      </c>
      <c r="D87" s="66" t="s">
        <v>2066</v>
      </c>
      <c r="E87" s="97" t="s">
        <v>819</v>
      </c>
      <c r="F87" s="97" t="s">
        <v>2067</v>
      </c>
    </row>
    <row r="88" spans="1:6" s="65" customFormat="1" x14ac:dyDescent="0.15">
      <c r="A88" s="66" t="s">
        <v>1880</v>
      </c>
      <c r="B88" s="66" t="s">
        <v>2064</v>
      </c>
      <c r="C88" s="66" t="s">
        <v>2068</v>
      </c>
      <c r="D88" s="66" t="s">
        <v>2069</v>
      </c>
      <c r="E88" s="97" t="s">
        <v>821</v>
      </c>
      <c r="F88" s="97" t="s">
        <v>2067</v>
      </c>
    </row>
    <row r="89" spans="1:6" s="65" customFormat="1" x14ac:dyDescent="0.15">
      <c r="A89" s="66" t="s">
        <v>1880</v>
      </c>
      <c r="B89" s="66" t="s">
        <v>2064</v>
      </c>
      <c r="C89" s="66" t="s">
        <v>2070</v>
      </c>
      <c r="D89" s="66" t="s">
        <v>2071</v>
      </c>
      <c r="E89" s="97" t="s">
        <v>2072</v>
      </c>
      <c r="F89" s="97" t="s">
        <v>2073</v>
      </c>
    </row>
    <row r="90" spans="1:6" s="65" customFormat="1" x14ac:dyDescent="0.15">
      <c r="A90" s="66" t="s">
        <v>1880</v>
      </c>
      <c r="B90" s="66" t="s">
        <v>2064</v>
      </c>
      <c r="C90" s="66" t="s">
        <v>2074</v>
      </c>
      <c r="D90" s="66" t="s">
        <v>2075</v>
      </c>
      <c r="E90" s="97" t="s">
        <v>2076</v>
      </c>
      <c r="F90" s="97" t="s">
        <v>2073</v>
      </c>
    </row>
    <row r="91" spans="1:6" s="65" customFormat="1" x14ac:dyDescent="0.15">
      <c r="A91" s="66" t="s">
        <v>1880</v>
      </c>
      <c r="B91" s="66" t="s">
        <v>2077</v>
      </c>
      <c r="C91" s="66" t="s">
        <v>2078</v>
      </c>
      <c r="D91" s="66" t="s">
        <v>2079</v>
      </c>
      <c r="E91" s="97" t="s">
        <v>2080</v>
      </c>
      <c r="F91" s="97" t="s">
        <v>2080</v>
      </c>
    </row>
    <row r="92" spans="1:6" s="65" customFormat="1" x14ac:dyDescent="0.15">
      <c r="A92" s="66" t="s">
        <v>1880</v>
      </c>
      <c r="B92" s="66" t="s">
        <v>2081</v>
      </c>
      <c r="C92" s="66" t="s">
        <v>2082</v>
      </c>
      <c r="D92" s="66" t="s">
        <v>2083</v>
      </c>
      <c r="E92" s="97" t="s">
        <v>890</v>
      </c>
      <c r="F92" s="97" t="s">
        <v>890</v>
      </c>
    </row>
    <row r="93" spans="1:6" s="65" customFormat="1" x14ac:dyDescent="0.15">
      <c r="A93" s="66" t="s">
        <v>1880</v>
      </c>
      <c r="B93" s="66" t="s">
        <v>2084</v>
      </c>
      <c r="C93" s="66" t="s">
        <v>2085</v>
      </c>
      <c r="D93" s="66" t="s">
        <v>2086</v>
      </c>
      <c r="E93" s="97" t="s">
        <v>2087</v>
      </c>
      <c r="F93" s="97" t="s">
        <v>529</v>
      </c>
    </row>
    <row r="94" spans="1:6" s="65" customFormat="1" x14ac:dyDescent="0.15">
      <c r="A94" s="66" t="s">
        <v>1896</v>
      </c>
      <c r="B94" s="66" t="s">
        <v>2088</v>
      </c>
      <c r="C94" s="66" t="s">
        <v>2089</v>
      </c>
      <c r="D94" s="66" t="s">
        <v>2090</v>
      </c>
      <c r="E94" s="97" t="s">
        <v>978</v>
      </c>
      <c r="F94" s="97" t="s">
        <v>978</v>
      </c>
    </row>
    <row r="95" spans="1:6" s="65" customFormat="1" x14ac:dyDescent="0.15">
      <c r="A95" s="66" t="s">
        <v>1896</v>
      </c>
      <c r="B95" s="66" t="s">
        <v>2088</v>
      </c>
      <c r="C95" s="66" t="s">
        <v>2091</v>
      </c>
      <c r="D95" s="66" t="s">
        <v>2092</v>
      </c>
      <c r="E95" s="97" t="s">
        <v>980</v>
      </c>
      <c r="F95" s="97" t="s">
        <v>980</v>
      </c>
    </row>
    <row r="96" spans="1:6" s="65" customFormat="1" x14ac:dyDescent="0.15">
      <c r="A96" s="66" t="s">
        <v>1896</v>
      </c>
      <c r="B96" s="66" t="s">
        <v>2088</v>
      </c>
      <c r="C96" s="66" t="s">
        <v>2093</v>
      </c>
      <c r="D96" s="66" t="s">
        <v>2094</v>
      </c>
      <c r="E96" s="97" t="s">
        <v>984</v>
      </c>
      <c r="F96" s="97" t="s">
        <v>984</v>
      </c>
    </row>
    <row r="97" spans="1:6" s="65" customFormat="1" x14ac:dyDescent="0.15">
      <c r="A97" s="66" t="s">
        <v>1896</v>
      </c>
      <c r="B97" s="66" t="s">
        <v>2088</v>
      </c>
      <c r="C97" s="66" t="s">
        <v>2095</v>
      </c>
      <c r="D97" s="66" t="s">
        <v>2096</v>
      </c>
      <c r="E97" s="97" t="s">
        <v>986</v>
      </c>
      <c r="F97" s="97" t="s">
        <v>986</v>
      </c>
    </row>
    <row r="98" spans="1:6" s="65" customFormat="1" x14ac:dyDescent="0.15">
      <c r="A98" s="66" t="s">
        <v>1896</v>
      </c>
      <c r="B98" s="66" t="s">
        <v>2088</v>
      </c>
      <c r="C98" s="66" t="s">
        <v>2097</v>
      </c>
      <c r="D98" s="66" t="s">
        <v>2098</v>
      </c>
      <c r="E98" s="97" t="s">
        <v>992</v>
      </c>
      <c r="F98" s="97" t="s">
        <v>992</v>
      </c>
    </row>
    <row r="99" spans="1:6" s="65" customFormat="1" x14ac:dyDescent="0.15">
      <c r="A99" s="66" t="s">
        <v>1896</v>
      </c>
      <c r="B99" s="66" t="s">
        <v>2088</v>
      </c>
      <c r="C99" s="66" t="s">
        <v>2099</v>
      </c>
      <c r="D99" s="66" t="s">
        <v>2100</v>
      </c>
      <c r="E99" s="97" t="s">
        <v>994</v>
      </c>
      <c r="F99" s="97" t="s">
        <v>994</v>
      </c>
    </row>
    <row r="100" spans="1:6" s="65" customFormat="1" x14ac:dyDescent="0.15">
      <c r="A100" s="66" t="s">
        <v>1896</v>
      </c>
      <c r="B100" s="66" t="s">
        <v>2088</v>
      </c>
      <c r="C100" s="66" t="s">
        <v>2101</v>
      </c>
      <c r="D100" s="66" t="s">
        <v>2102</v>
      </c>
      <c r="E100" s="97" t="s">
        <v>982</v>
      </c>
      <c r="F100" s="97" t="s">
        <v>996</v>
      </c>
    </row>
    <row r="101" spans="1:6" s="65" customFormat="1" x14ac:dyDescent="0.15">
      <c r="A101" s="66" t="s">
        <v>1896</v>
      </c>
      <c r="B101" s="66" t="s">
        <v>2088</v>
      </c>
      <c r="C101" s="66" t="s">
        <v>2103</v>
      </c>
      <c r="D101" s="66" t="s">
        <v>2104</v>
      </c>
      <c r="E101" s="97" t="s">
        <v>988</v>
      </c>
      <c r="F101" s="97" t="s">
        <v>996</v>
      </c>
    </row>
    <row r="102" spans="1:6" s="65" customFormat="1" x14ac:dyDescent="0.15">
      <c r="A102" s="66" t="s">
        <v>1896</v>
      </c>
      <c r="B102" s="66" t="s">
        <v>2088</v>
      </c>
      <c r="C102" s="66" t="s">
        <v>2105</v>
      </c>
      <c r="D102" s="66" t="s">
        <v>2106</v>
      </c>
      <c r="E102" s="97" t="s">
        <v>990</v>
      </c>
      <c r="F102" s="97" t="s">
        <v>996</v>
      </c>
    </row>
    <row r="103" spans="1:6" s="65" customFormat="1" x14ac:dyDescent="0.15">
      <c r="A103" s="66" t="s">
        <v>1841</v>
      </c>
      <c r="B103" s="66" t="s">
        <v>2107</v>
      </c>
      <c r="C103" s="66" t="s">
        <v>2108</v>
      </c>
      <c r="D103" s="66" t="s">
        <v>2109</v>
      </c>
      <c r="E103" s="97" t="s">
        <v>1009</v>
      </c>
      <c r="F103" s="97" t="s">
        <v>1009</v>
      </c>
    </row>
    <row r="104" spans="1:6" s="65" customFormat="1" x14ac:dyDescent="0.15">
      <c r="A104" s="66" t="s">
        <v>1841</v>
      </c>
      <c r="B104" s="66" t="s">
        <v>2107</v>
      </c>
      <c r="C104" s="66" t="s">
        <v>2110</v>
      </c>
      <c r="D104" s="66" t="s">
        <v>2111</v>
      </c>
      <c r="E104" s="97" t="s">
        <v>1011</v>
      </c>
      <c r="F104" s="97" t="s">
        <v>606</v>
      </c>
    </row>
    <row r="105" spans="1:6" s="65" customFormat="1" x14ac:dyDescent="0.15">
      <c r="A105" s="66" t="s">
        <v>1841</v>
      </c>
      <c r="B105" s="66" t="s">
        <v>2107</v>
      </c>
      <c r="C105" s="66" t="s">
        <v>2112</v>
      </c>
      <c r="D105" s="66" t="s">
        <v>2113</v>
      </c>
      <c r="E105" s="97" t="s">
        <v>2114</v>
      </c>
      <c r="F105" s="97" t="s">
        <v>606</v>
      </c>
    </row>
    <row r="106" spans="1:6" s="65" customFormat="1" x14ac:dyDescent="0.15">
      <c r="A106" s="66" t="s">
        <v>1841</v>
      </c>
      <c r="B106" s="66" t="s">
        <v>2107</v>
      </c>
      <c r="C106" s="66" t="s">
        <v>2115</v>
      </c>
      <c r="D106" s="66" t="s">
        <v>2116</v>
      </c>
      <c r="E106" s="97" t="s">
        <v>2117</v>
      </c>
      <c r="F106" s="97" t="s">
        <v>606</v>
      </c>
    </row>
    <row r="107" spans="1:6" s="65" customFormat="1" x14ac:dyDescent="0.15">
      <c r="A107" s="66" t="s">
        <v>1841</v>
      </c>
      <c r="B107" s="66" t="s">
        <v>2118</v>
      </c>
      <c r="C107" s="66" t="s">
        <v>2119</v>
      </c>
      <c r="D107" s="66" t="s">
        <v>2120</v>
      </c>
      <c r="E107" s="97" t="s">
        <v>1025</v>
      </c>
      <c r="F107" s="97" t="s">
        <v>1025</v>
      </c>
    </row>
    <row r="108" spans="1:6" s="65" customFormat="1" x14ac:dyDescent="0.15">
      <c r="A108" s="66" t="s">
        <v>1841</v>
      </c>
      <c r="B108" s="66" t="s">
        <v>2118</v>
      </c>
      <c r="C108" s="66" t="s">
        <v>2121</v>
      </c>
      <c r="D108" s="66" t="s">
        <v>2122</v>
      </c>
      <c r="E108" s="97" t="s">
        <v>2123</v>
      </c>
      <c r="F108" s="97" t="s">
        <v>2124</v>
      </c>
    </row>
    <row r="109" spans="1:6" s="65" customFormat="1" x14ac:dyDescent="0.15">
      <c r="A109" s="66" t="s">
        <v>1841</v>
      </c>
      <c r="B109" s="66" t="s">
        <v>2118</v>
      </c>
      <c r="C109" s="66" t="s">
        <v>2125</v>
      </c>
      <c r="D109" s="66" t="s">
        <v>2126</v>
      </c>
      <c r="E109" s="97" t="s">
        <v>2127</v>
      </c>
      <c r="F109" s="97" t="s">
        <v>2124</v>
      </c>
    </row>
    <row r="110" spans="1:6" s="65" customFormat="1" x14ac:dyDescent="0.15">
      <c r="A110" s="66" t="s">
        <v>1841</v>
      </c>
      <c r="B110" s="66" t="s">
        <v>2118</v>
      </c>
      <c r="C110" s="66" t="s">
        <v>2128</v>
      </c>
      <c r="D110" s="66" t="s">
        <v>2129</v>
      </c>
      <c r="E110" s="97" t="s">
        <v>1023</v>
      </c>
      <c r="F110" s="97" t="s">
        <v>2130</v>
      </c>
    </row>
    <row r="111" spans="1:6" s="65" customFormat="1" x14ac:dyDescent="0.15">
      <c r="A111" s="66" t="s">
        <v>1841</v>
      </c>
      <c r="B111" s="66" t="s">
        <v>2118</v>
      </c>
      <c r="C111" s="66" t="s">
        <v>2131</v>
      </c>
      <c r="D111" s="66" t="s">
        <v>2132</v>
      </c>
      <c r="E111" s="97" t="s">
        <v>1027</v>
      </c>
      <c r="F111" s="97" t="s">
        <v>2130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69"/>
  <sheetViews>
    <sheetView view="pageBreakPreview" zoomScale="115" zoomScaleNormal="100" zoomScaleSheetLayoutView="115" workbookViewId="0">
      <selection activeCell="B71" sqref="B71"/>
    </sheetView>
  </sheetViews>
  <sheetFormatPr defaultRowHeight="13.5" x14ac:dyDescent="0.15"/>
  <cols>
    <col min="1" max="1" width="1.5" customWidth="1"/>
    <col min="2" max="2" width="71.75" customWidth="1"/>
    <col min="3" max="3" width="6" style="58" customWidth="1"/>
    <col min="4" max="5" width="6.75" customWidth="1"/>
    <col min="6" max="6" width="26.25" bestFit="1" customWidth="1"/>
    <col min="7" max="7" width="9.875" customWidth="1"/>
  </cols>
  <sheetData>
    <row r="1" spans="2:7" ht="19.5" customHeight="1" x14ac:dyDescent="0.15">
      <c r="B1" s="555" t="s">
        <v>2498</v>
      </c>
      <c r="C1" s="555"/>
      <c r="D1" s="555"/>
      <c r="E1" s="555"/>
    </row>
    <row r="2" spans="2:7" x14ac:dyDescent="0.15">
      <c r="B2" s="60"/>
      <c r="C2" s="556" t="s">
        <v>2585</v>
      </c>
      <c r="D2" s="556"/>
      <c r="E2" s="556"/>
    </row>
    <row r="3" spans="2:7" x14ac:dyDescent="0.15">
      <c r="B3" s="490">
        <f>別表６!F3</f>
        <v>0</v>
      </c>
      <c r="C3" s="556" t="s">
        <v>2584</v>
      </c>
      <c r="D3" s="556"/>
      <c r="E3" s="556"/>
    </row>
    <row r="4" spans="2:7" ht="36.75" customHeight="1" x14ac:dyDescent="0.15">
      <c r="B4" s="490" t="s">
        <v>2540</v>
      </c>
    </row>
    <row r="5" spans="2:7" ht="30" customHeight="1" x14ac:dyDescent="0.15">
      <c r="B5" s="490" t="s">
        <v>2541</v>
      </c>
    </row>
    <row r="6" spans="2:7" ht="20.25" customHeight="1" thickBot="1" x14ac:dyDescent="0.2">
      <c r="B6" s="509" t="s">
        <v>2544</v>
      </c>
      <c r="C6" s="510" t="s">
        <v>2542</v>
      </c>
      <c r="D6" s="509" t="s">
        <v>2499</v>
      </c>
      <c r="E6" s="511" t="s">
        <v>2565</v>
      </c>
    </row>
    <row r="7" spans="2:7" ht="23.25" customHeight="1" x14ac:dyDescent="0.15">
      <c r="B7" s="498" t="s">
        <v>2500</v>
      </c>
      <c r="C7" s="493"/>
      <c r="D7" s="494"/>
      <c r="E7" s="504"/>
    </row>
    <row r="8" spans="2:7" ht="24" customHeight="1" x14ac:dyDescent="0.15">
      <c r="B8" s="517" t="s">
        <v>2582</v>
      </c>
      <c r="C8" s="481"/>
      <c r="D8" s="479" t="s">
        <v>2501</v>
      </c>
      <c r="E8" s="505" t="s">
        <v>2501</v>
      </c>
    </row>
    <row r="9" spans="2:7" ht="24" customHeight="1" x14ac:dyDescent="0.15">
      <c r="B9" s="499" t="s">
        <v>2583</v>
      </c>
      <c r="C9" s="481"/>
      <c r="D9" s="479" t="s">
        <v>2501</v>
      </c>
      <c r="E9" s="505" t="s">
        <v>2501</v>
      </c>
    </row>
    <row r="10" spans="2:7" ht="23.25" customHeight="1" x14ac:dyDescent="0.15">
      <c r="B10" s="499" t="s">
        <v>2519</v>
      </c>
      <c r="C10" s="481" t="str">
        <f>IF(AND([1]様式１!B29&lt;&gt;"",[1]様式１!B30&lt;&gt;"",[1]様式１!D29&lt;&gt;"",[1]様式１!D30&lt;&gt;""),"■","□")</f>
        <v>■</v>
      </c>
      <c r="D10" s="479" t="s">
        <v>2501</v>
      </c>
      <c r="E10" s="505" t="s">
        <v>2501</v>
      </c>
    </row>
    <row r="11" spans="2:7" ht="23.25" customHeight="1" thickBot="1" x14ac:dyDescent="0.2">
      <c r="B11" s="500" t="s">
        <v>2520</v>
      </c>
      <c r="C11" s="486" t="str">
        <f>IF(AND([1]様式１!B33&lt;&gt;"",[1]様式１!D33&lt;&gt;"",[1]様式１!D34&lt;&gt;""),"■","□")</f>
        <v>■</v>
      </c>
      <c r="D11" s="480" t="s">
        <v>2501</v>
      </c>
      <c r="E11" s="506" t="s">
        <v>2501</v>
      </c>
    </row>
    <row r="12" spans="2:7" ht="31.5" customHeight="1" x14ac:dyDescent="0.15">
      <c r="B12" s="501" t="s">
        <v>2502</v>
      </c>
      <c r="C12" s="491"/>
      <c r="D12" s="492"/>
      <c r="E12" s="507"/>
    </row>
    <row r="13" spans="2:7" ht="24.75" customHeight="1" x14ac:dyDescent="0.15">
      <c r="B13" s="499" t="s">
        <v>2570</v>
      </c>
      <c r="C13" s="481"/>
      <c r="D13" s="479" t="s">
        <v>2501</v>
      </c>
      <c r="E13" s="505" t="s">
        <v>2501</v>
      </c>
    </row>
    <row r="14" spans="2:7" ht="22.5" x14ac:dyDescent="0.15">
      <c r="B14" s="499" t="s">
        <v>2572</v>
      </c>
      <c r="C14" s="481"/>
      <c r="D14" s="479" t="s">
        <v>2501</v>
      </c>
      <c r="E14" s="505" t="s">
        <v>2501</v>
      </c>
      <c r="F14" t="s">
        <v>2521</v>
      </c>
      <c r="G14" s="482" t="str">
        <f>別表１!AA36&amp;"年"</f>
        <v>年</v>
      </c>
    </row>
    <row r="15" spans="2:7" ht="21.75" customHeight="1" x14ac:dyDescent="0.15">
      <c r="B15" s="499" t="s">
        <v>2571</v>
      </c>
      <c r="C15" s="484"/>
      <c r="D15" s="479" t="s">
        <v>2501</v>
      </c>
      <c r="E15" s="505" t="s">
        <v>2501</v>
      </c>
      <c r="F15" t="s">
        <v>2522</v>
      </c>
      <c r="G15" s="483" t="str">
        <f>別表１!O35</f>
        <v>　</v>
      </c>
    </row>
    <row r="16" spans="2:7" ht="27" customHeight="1" x14ac:dyDescent="0.15">
      <c r="B16" s="502" t="s">
        <v>2543</v>
      </c>
      <c r="C16" s="484"/>
      <c r="D16" s="479" t="s">
        <v>2501</v>
      </c>
      <c r="E16" s="505" t="s">
        <v>2501</v>
      </c>
      <c r="F16" t="s">
        <v>2523</v>
      </c>
      <c r="G16" s="483" t="str">
        <f>別表１!O37</f>
        <v>　</v>
      </c>
    </row>
    <row r="17" spans="2:7" ht="21.75" customHeight="1" x14ac:dyDescent="0.15">
      <c r="B17" s="499" t="s">
        <v>2581</v>
      </c>
      <c r="C17" s="481"/>
      <c r="D17" s="479" t="s">
        <v>2501</v>
      </c>
      <c r="E17" s="505" t="s">
        <v>2501</v>
      </c>
    </row>
    <row r="18" spans="2:7" ht="17.25" customHeight="1" x14ac:dyDescent="0.15">
      <c r="B18" s="499" t="s">
        <v>2518</v>
      </c>
      <c r="C18" s="481" t="str">
        <f>IF(OR([1]別表１!O39&gt;=[1]別表１!V39,[1]別表１!O40&gt;=[1]別表１!V40),"■","□")</f>
        <v>■</v>
      </c>
      <c r="D18" s="479" t="s">
        <v>2501</v>
      </c>
      <c r="E18" s="505" t="s">
        <v>2501</v>
      </c>
      <c r="F18" t="s">
        <v>2524</v>
      </c>
      <c r="G18" s="483" t="str">
        <f>別表１!O38</f>
        <v>　</v>
      </c>
    </row>
    <row r="19" spans="2:7" ht="23.25" customHeight="1" x14ac:dyDescent="0.15">
      <c r="B19" s="503" t="s">
        <v>2573</v>
      </c>
      <c r="C19" s="485"/>
      <c r="D19" s="479"/>
      <c r="E19" s="505"/>
    </row>
    <row r="20" spans="2:7" ht="21.75" customHeight="1" x14ac:dyDescent="0.15">
      <c r="B20" s="499" t="s">
        <v>2630</v>
      </c>
      <c r="C20" s="485"/>
      <c r="D20" s="479" t="s">
        <v>2501</v>
      </c>
      <c r="E20" s="505" t="s">
        <v>2501</v>
      </c>
    </row>
    <row r="21" spans="2:7" ht="21" customHeight="1" x14ac:dyDescent="0.15">
      <c r="B21" s="499" t="s">
        <v>2503</v>
      </c>
      <c r="C21" s="481" t="str">
        <f>IF([1]別表１!O41&gt;=[1]別表１!V41,"■","□")</f>
        <v>■</v>
      </c>
      <c r="D21" s="479" t="s">
        <v>2501</v>
      </c>
      <c r="E21" s="505" t="s">
        <v>2501</v>
      </c>
    </row>
    <row r="22" spans="2:7" ht="25.5" customHeight="1" thickBot="1" x14ac:dyDescent="0.2">
      <c r="B22" s="503" t="s">
        <v>2574</v>
      </c>
      <c r="C22" s="485"/>
      <c r="D22" s="479"/>
      <c r="E22" s="505"/>
    </row>
    <row r="23" spans="2:7" ht="25.5" customHeight="1" x14ac:dyDescent="0.15">
      <c r="B23" s="498" t="s">
        <v>2504</v>
      </c>
      <c r="C23" s="493"/>
      <c r="D23" s="494"/>
      <c r="E23" s="504"/>
    </row>
    <row r="24" spans="2:7" ht="25.5" customHeight="1" x14ac:dyDescent="0.15">
      <c r="B24" s="499" t="s">
        <v>2575</v>
      </c>
      <c r="C24" s="481"/>
      <c r="D24" s="479" t="s">
        <v>2501</v>
      </c>
      <c r="E24" s="505" t="s">
        <v>2501</v>
      </c>
    </row>
    <row r="25" spans="2:7" ht="25.5" customHeight="1" x14ac:dyDescent="0.15">
      <c r="B25" s="499" t="s">
        <v>2576</v>
      </c>
      <c r="C25" s="481"/>
      <c r="D25" s="479" t="s">
        <v>2501</v>
      </c>
      <c r="E25" s="505" t="s">
        <v>2501</v>
      </c>
    </row>
    <row r="26" spans="2:7" ht="30" customHeight="1" thickBot="1" x14ac:dyDescent="0.2">
      <c r="B26" s="499" t="s">
        <v>2577</v>
      </c>
      <c r="C26" s="496"/>
      <c r="D26" s="497"/>
      <c r="E26" s="508"/>
    </row>
    <row r="27" spans="2:7" ht="34.5" customHeight="1" x14ac:dyDescent="0.15">
      <c r="B27" s="498" t="s">
        <v>2505</v>
      </c>
      <c r="C27" s="493"/>
      <c r="D27" s="494"/>
      <c r="E27" s="504"/>
    </row>
    <row r="28" spans="2:7" ht="34.5" customHeight="1" x14ac:dyDescent="0.15">
      <c r="B28" s="499" t="s">
        <v>2506</v>
      </c>
      <c r="C28" s="481"/>
      <c r="D28" s="479" t="s">
        <v>2501</v>
      </c>
      <c r="E28" s="505" t="s">
        <v>2501</v>
      </c>
    </row>
    <row r="29" spans="2:7" ht="34.5" customHeight="1" x14ac:dyDescent="0.15">
      <c r="B29" s="499" t="s">
        <v>2525</v>
      </c>
      <c r="C29" s="481"/>
      <c r="D29" s="479" t="s">
        <v>2501</v>
      </c>
      <c r="E29" s="505" t="s">
        <v>2501</v>
      </c>
    </row>
    <row r="30" spans="2:7" ht="35.25" customHeight="1" x14ac:dyDescent="0.15">
      <c r="B30" s="499" t="s">
        <v>2526</v>
      </c>
      <c r="C30" s="481"/>
      <c r="D30" s="479" t="s">
        <v>2501</v>
      </c>
      <c r="E30" s="505" t="s">
        <v>2501</v>
      </c>
    </row>
    <row r="31" spans="2:7" ht="26.25" customHeight="1" x14ac:dyDescent="0.15">
      <c r="B31" s="499" t="s">
        <v>2545</v>
      </c>
      <c r="C31" s="481" t="str">
        <f>IF([1]別表３!Q34&gt;0,"■","□")</f>
        <v>■</v>
      </c>
      <c r="D31" s="479" t="s">
        <v>2501</v>
      </c>
      <c r="E31" s="505" t="s">
        <v>2501</v>
      </c>
    </row>
    <row r="32" spans="2:7" ht="32.25" customHeight="1" x14ac:dyDescent="0.15">
      <c r="B32" s="499" t="s">
        <v>2507</v>
      </c>
      <c r="C32" s="481"/>
      <c r="D32" s="479" t="s">
        <v>2501</v>
      </c>
      <c r="E32" s="505" t="s">
        <v>2501</v>
      </c>
    </row>
    <row r="33" spans="2:7" ht="25.5" customHeight="1" x14ac:dyDescent="0.15">
      <c r="B33" s="499" t="s">
        <v>2508</v>
      </c>
      <c r="C33" s="481"/>
      <c r="D33" s="479"/>
      <c r="E33" s="505"/>
    </row>
    <row r="34" spans="2:7" ht="27.75" customHeight="1" x14ac:dyDescent="0.15">
      <c r="B34" s="499" t="s">
        <v>2509</v>
      </c>
      <c r="C34" s="481"/>
      <c r="D34" s="479" t="s">
        <v>2501</v>
      </c>
      <c r="E34" s="505" t="s">
        <v>2501</v>
      </c>
    </row>
    <row r="35" spans="2:7" ht="27" customHeight="1" x14ac:dyDescent="0.15">
      <c r="B35" s="499" t="s">
        <v>2510</v>
      </c>
      <c r="C35" s="481"/>
      <c r="D35" s="479" t="s">
        <v>2501</v>
      </c>
      <c r="E35" s="505" t="s">
        <v>2501</v>
      </c>
    </row>
    <row r="36" spans="2:7" ht="26.25" customHeight="1" x14ac:dyDescent="0.15">
      <c r="B36" s="499" t="s">
        <v>2533</v>
      </c>
      <c r="C36" s="481"/>
      <c r="D36" s="479" t="s">
        <v>2501</v>
      </c>
      <c r="E36" s="505" t="s">
        <v>2501</v>
      </c>
    </row>
    <row r="37" spans="2:7" ht="27" customHeight="1" thickBot="1" x14ac:dyDescent="0.2">
      <c r="B37" s="500" t="s">
        <v>2580</v>
      </c>
      <c r="C37" s="486"/>
      <c r="D37" s="480" t="s">
        <v>2501</v>
      </c>
      <c r="E37" s="506" t="s">
        <v>2501</v>
      </c>
    </row>
    <row r="38" spans="2:7" ht="28.5" customHeight="1" x14ac:dyDescent="0.15">
      <c r="B38" s="498" t="s">
        <v>2511</v>
      </c>
      <c r="C38" s="493"/>
      <c r="D38" s="494"/>
      <c r="E38" s="504"/>
    </row>
    <row r="39" spans="2:7" ht="27" customHeight="1" x14ac:dyDescent="0.15">
      <c r="B39" s="499" t="s">
        <v>2512</v>
      </c>
      <c r="C39" s="481"/>
      <c r="D39" s="479" t="s">
        <v>2501</v>
      </c>
      <c r="E39" s="505" t="s">
        <v>2501</v>
      </c>
    </row>
    <row r="40" spans="2:7" ht="21" customHeight="1" thickBot="1" x14ac:dyDescent="0.2">
      <c r="B40" s="500" t="s">
        <v>2578</v>
      </c>
      <c r="C40" s="486"/>
      <c r="D40" s="480" t="s">
        <v>2501</v>
      </c>
      <c r="E40" s="506" t="s">
        <v>2501</v>
      </c>
    </row>
    <row r="41" spans="2:7" ht="21" customHeight="1" x14ac:dyDescent="0.15">
      <c r="B41" s="498" t="s">
        <v>2527</v>
      </c>
      <c r="C41" s="493"/>
      <c r="D41" s="494"/>
      <c r="E41" s="504"/>
      <c r="F41" t="s">
        <v>2529</v>
      </c>
      <c r="G41" t="e">
        <f>VLOOKUP("○",別表５!B27:J29,5,FALSE)</f>
        <v>#N/A</v>
      </c>
    </row>
    <row r="42" spans="2:7" ht="21" customHeight="1" x14ac:dyDescent="0.15">
      <c r="B42" s="499" t="s">
        <v>2528</v>
      </c>
      <c r="C42" s="481" t="str">
        <f>IF(AND(OR([1]別表５!F6="○",[1]別表５!H6="○"),OR([1]別表５!F7="○",[1]別表５!H7="○"),OR([1]別表５!F8="○",[1]別表５!H8="○"),OR([1]別表５!F9="○",[1]別表５!H9="○")*OR([1]別表５!F10="○",[1]別表５!H10="○"),OR([1]別表５!F11="○",[1]別表５!H11="○"),OR([1]別表５!F12="○",[1]別表５!H12="○")),"■","□")</f>
        <v>■</v>
      </c>
      <c r="D42" s="479" t="s">
        <v>2501</v>
      </c>
      <c r="E42" s="505" t="s">
        <v>2501</v>
      </c>
    </row>
    <row r="43" spans="2:7" ht="23.25" customHeight="1" x14ac:dyDescent="0.15">
      <c r="B43" s="499" t="s">
        <v>2530</v>
      </c>
      <c r="C43" s="481" t="str">
        <f>IF(OR([1]別表５!B27="○",[1]別表５!B28="○",[1]別表５!B29="○"),"■","□")</f>
        <v>■</v>
      </c>
      <c r="D43" s="479" t="s">
        <v>2501</v>
      </c>
      <c r="E43" s="505" t="s">
        <v>2501</v>
      </c>
    </row>
    <row r="44" spans="2:7" ht="28.5" customHeight="1" thickBot="1" x14ac:dyDescent="0.2">
      <c r="B44" s="499" t="s">
        <v>2531</v>
      </c>
      <c r="C44" s="481" t="s">
        <v>2631</v>
      </c>
      <c r="D44" s="479" t="s">
        <v>2501</v>
      </c>
      <c r="E44" s="505" t="s">
        <v>2501</v>
      </c>
    </row>
    <row r="45" spans="2:7" ht="48" customHeight="1" x14ac:dyDescent="0.15">
      <c r="B45" s="498" t="s">
        <v>2532</v>
      </c>
      <c r="C45" s="493"/>
      <c r="D45" s="494"/>
      <c r="E45" s="504"/>
    </row>
    <row r="46" spans="2:7" ht="29.25" customHeight="1" x14ac:dyDescent="0.15">
      <c r="B46" s="499" t="s">
        <v>2551</v>
      </c>
      <c r="C46" s="481"/>
      <c r="D46" s="479" t="s">
        <v>2501</v>
      </c>
      <c r="E46" s="505" t="s">
        <v>2501</v>
      </c>
    </row>
    <row r="47" spans="2:7" ht="29.25" customHeight="1" x14ac:dyDescent="0.15">
      <c r="B47" s="499" t="s">
        <v>2549</v>
      </c>
      <c r="C47" s="481"/>
      <c r="D47" s="479" t="s">
        <v>2501</v>
      </c>
      <c r="E47" s="505" t="s">
        <v>2501</v>
      </c>
    </row>
    <row r="48" spans="2:7" ht="45" customHeight="1" x14ac:dyDescent="0.15">
      <c r="B48" s="499" t="s">
        <v>2548</v>
      </c>
      <c r="C48" s="481"/>
      <c r="D48" s="479" t="s">
        <v>2501</v>
      </c>
      <c r="E48" s="505" t="s">
        <v>2501</v>
      </c>
    </row>
    <row r="49" spans="2:5" ht="31.5" customHeight="1" x14ac:dyDescent="0.15">
      <c r="B49" s="499" t="s">
        <v>2553</v>
      </c>
      <c r="C49" s="481"/>
      <c r="D49" s="479" t="s">
        <v>2501</v>
      </c>
      <c r="E49" s="505" t="s">
        <v>2501</v>
      </c>
    </row>
    <row r="50" spans="2:5" ht="27.75" customHeight="1" x14ac:dyDescent="0.15">
      <c r="B50" s="499" t="s">
        <v>2552</v>
      </c>
      <c r="C50" s="481"/>
      <c r="D50" s="479" t="s">
        <v>2501</v>
      </c>
      <c r="E50" s="505" t="s">
        <v>2501</v>
      </c>
    </row>
    <row r="51" spans="2:5" ht="31.5" customHeight="1" x14ac:dyDescent="0.15">
      <c r="B51" s="499" t="s">
        <v>2550</v>
      </c>
      <c r="C51" s="481"/>
      <c r="D51" s="479" t="s">
        <v>2501</v>
      </c>
      <c r="E51" s="505" t="s">
        <v>2501</v>
      </c>
    </row>
    <row r="52" spans="2:5" ht="30.75" customHeight="1" x14ac:dyDescent="0.15">
      <c r="B52" s="499" t="s">
        <v>2554</v>
      </c>
      <c r="C52" s="481"/>
      <c r="D52" s="479" t="s">
        <v>2501</v>
      </c>
      <c r="E52" s="505" t="s">
        <v>2501</v>
      </c>
    </row>
    <row r="53" spans="2:5" ht="27.75" customHeight="1" x14ac:dyDescent="0.15">
      <c r="B53" s="499" t="s">
        <v>2558</v>
      </c>
      <c r="C53" s="481"/>
      <c r="D53" s="479" t="s">
        <v>2501</v>
      </c>
      <c r="E53" s="505" t="s">
        <v>2501</v>
      </c>
    </row>
    <row r="54" spans="2:5" ht="26.25" customHeight="1" x14ac:dyDescent="0.15">
      <c r="B54" s="499" t="s">
        <v>2559</v>
      </c>
      <c r="C54" s="481"/>
      <c r="D54" s="479" t="s">
        <v>2501</v>
      </c>
      <c r="E54" s="505" t="s">
        <v>2501</v>
      </c>
    </row>
    <row r="55" spans="2:5" ht="28.5" customHeight="1" x14ac:dyDescent="0.15">
      <c r="B55" s="499" t="s">
        <v>2560</v>
      </c>
      <c r="C55" s="481"/>
      <c r="D55" s="479" t="s">
        <v>2501</v>
      </c>
      <c r="E55" s="505" t="s">
        <v>2501</v>
      </c>
    </row>
    <row r="56" spans="2:5" ht="36" customHeight="1" x14ac:dyDescent="0.15">
      <c r="B56" s="499" t="s">
        <v>2547</v>
      </c>
      <c r="C56" s="481"/>
      <c r="D56" s="479" t="s">
        <v>2501</v>
      </c>
      <c r="E56" s="505" t="s">
        <v>2501</v>
      </c>
    </row>
    <row r="57" spans="2:5" ht="38.25" customHeight="1" x14ac:dyDescent="0.15">
      <c r="B57" s="499" t="s">
        <v>2555</v>
      </c>
      <c r="C57" s="481"/>
      <c r="D57" s="479"/>
      <c r="E57" s="505"/>
    </row>
    <row r="58" spans="2:5" ht="21" customHeight="1" x14ac:dyDescent="0.15">
      <c r="B58" s="499" t="s">
        <v>2579</v>
      </c>
      <c r="C58" s="481"/>
      <c r="D58" s="479" t="s">
        <v>2501</v>
      </c>
      <c r="E58" s="505" t="s">
        <v>2501</v>
      </c>
    </row>
    <row r="59" spans="2:5" ht="31.5" customHeight="1" x14ac:dyDescent="0.15">
      <c r="B59" s="499" t="s">
        <v>2557</v>
      </c>
      <c r="C59" s="481"/>
      <c r="D59" s="479" t="s">
        <v>2501</v>
      </c>
      <c r="E59" s="505" t="s">
        <v>2501</v>
      </c>
    </row>
    <row r="60" spans="2:5" ht="27" customHeight="1" thickBot="1" x14ac:dyDescent="0.2">
      <c r="B60" s="500" t="s">
        <v>2556</v>
      </c>
      <c r="C60" s="486"/>
      <c r="D60" s="480" t="s">
        <v>2501</v>
      </c>
      <c r="E60" s="506" t="s">
        <v>2501</v>
      </c>
    </row>
    <row r="61" spans="2:5" ht="29.25" customHeight="1" x14ac:dyDescent="0.15">
      <c r="B61" s="501" t="s">
        <v>2513</v>
      </c>
      <c r="C61" s="491"/>
      <c r="D61" s="492"/>
      <c r="E61" s="507"/>
    </row>
    <row r="62" spans="2:5" ht="29.25" customHeight="1" thickBot="1" x14ac:dyDescent="0.2">
      <c r="B62" s="500" t="s">
        <v>2561</v>
      </c>
      <c r="C62" s="486"/>
      <c r="D62" s="480" t="s">
        <v>2501</v>
      </c>
      <c r="E62" s="506" t="s">
        <v>2501</v>
      </c>
    </row>
    <row r="63" spans="2:5" ht="29.25" customHeight="1" x14ac:dyDescent="0.15">
      <c r="B63" s="501" t="s">
        <v>2514</v>
      </c>
      <c r="C63" s="491"/>
      <c r="D63" s="492"/>
      <c r="E63" s="507"/>
    </row>
    <row r="64" spans="2:5" ht="25.5" customHeight="1" x14ac:dyDescent="0.15">
      <c r="B64" s="499" t="s">
        <v>2515</v>
      </c>
      <c r="C64" s="481"/>
      <c r="D64" s="479" t="s">
        <v>2501</v>
      </c>
      <c r="E64" s="505" t="s">
        <v>2501</v>
      </c>
    </row>
    <row r="65" spans="2:5" ht="29.25" customHeight="1" x14ac:dyDescent="0.15">
      <c r="B65" s="499" t="s">
        <v>2562</v>
      </c>
      <c r="C65" s="481"/>
      <c r="D65" s="479" t="s">
        <v>2501</v>
      </c>
      <c r="E65" s="505" t="s">
        <v>2501</v>
      </c>
    </row>
    <row r="66" spans="2:5" ht="34.5" customHeight="1" thickBot="1" x14ac:dyDescent="0.2">
      <c r="B66" s="500" t="s">
        <v>2516</v>
      </c>
      <c r="C66" s="486"/>
      <c r="D66" s="480" t="s">
        <v>2501</v>
      </c>
      <c r="E66" s="506" t="s">
        <v>2501</v>
      </c>
    </row>
    <row r="67" spans="2:5" ht="34.5" customHeight="1" x14ac:dyDescent="0.15">
      <c r="B67" s="501" t="s">
        <v>2517</v>
      </c>
      <c r="C67" s="491"/>
      <c r="D67" s="492"/>
      <c r="E67" s="507"/>
    </row>
    <row r="68" spans="2:5" ht="34.5" customHeight="1" x14ac:dyDescent="0.15">
      <c r="B68" s="499" t="s">
        <v>2563</v>
      </c>
      <c r="C68" s="481"/>
      <c r="D68" s="479" t="s">
        <v>2501</v>
      </c>
      <c r="E68" s="505" t="s">
        <v>2501</v>
      </c>
    </row>
    <row r="69" spans="2:5" ht="34.5" customHeight="1" x14ac:dyDescent="0.15">
      <c r="B69" s="499" t="s">
        <v>2564</v>
      </c>
      <c r="C69" s="481"/>
      <c r="D69" s="479" t="s">
        <v>2501</v>
      </c>
      <c r="E69" s="505" t="s">
        <v>2501</v>
      </c>
    </row>
  </sheetData>
  <mergeCells count="3">
    <mergeCell ref="B1:E1"/>
    <mergeCell ref="C3:E3"/>
    <mergeCell ref="C2:E2"/>
  </mergeCells>
  <phoneticPr fontId="1"/>
  <pageMargins left="0.70866141732283472" right="0.70866141732283472" top="0.74803149606299213" bottom="0.55118110236220474" header="0.31496062992125984" footer="0.31496062992125984"/>
  <pageSetup paperSize="9" scale="96" fitToHeight="0" orientation="portrait" r:id="rId1"/>
  <rowBreaks count="2" manualBreakCount="2">
    <brk id="30" max="4" man="1"/>
    <brk id="56" max="4" man="1"/>
  </rowBreaks>
  <colBreaks count="1" manualBreakCount="1">
    <brk id="5"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H36"/>
  <sheetViews>
    <sheetView showZeros="0" tabSelected="1" view="pageBreakPreview" zoomScale="115" zoomScaleNormal="100" zoomScaleSheetLayoutView="115" workbookViewId="0">
      <selection activeCell="B22" sqref="B22"/>
    </sheetView>
  </sheetViews>
  <sheetFormatPr defaultColWidth="1.625" defaultRowHeight="18" customHeight="1" x14ac:dyDescent="0.15"/>
  <cols>
    <col min="1" max="1" width="14" style="4" customWidth="1"/>
    <col min="2" max="2" width="22.375" style="4" customWidth="1"/>
    <col min="3" max="3" width="10.25" style="4" customWidth="1"/>
    <col min="4" max="4" width="31.75" style="4" customWidth="1"/>
    <col min="5" max="5" width="8.625" style="4" customWidth="1"/>
    <col min="6" max="6" width="6.625" style="4" customWidth="1"/>
    <col min="7" max="7" width="24.625" style="4" customWidth="1"/>
    <col min="8" max="8" width="6.625" style="4" customWidth="1"/>
    <col min="9" max="16384" width="1.625" style="4"/>
  </cols>
  <sheetData>
    <row r="1" spans="1:8" ht="6.75" customHeight="1" x14ac:dyDescent="0.15">
      <c r="A1" s="3"/>
      <c r="B1" s="3"/>
      <c r="C1" s="3"/>
      <c r="D1" s="3"/>
      <c r="E1" s="3"/>
    </row>
    <row r="2" spans="1:8" ht="18" customHeight="1" x14ac:dyDescent="0.15">
      <c r="A2" s="3" t="s">
        <v>2458</v>
      </c>
      <c r="B2" s="3"/>
      <c r="C2" s="3"/>
      <c r="D2" s="3"/>
      <c r="E2" s="3"/>
    </row>
    <row r="3" spans="1:8" ht="8.25" customHeight="1" x14ac:dyDescent="0.15">
      <c r="A3" s="3"/>
      <c r="B3" s="3"/>
      <c r="C3" s="3"/>
      <c r="D3" s="3"/>
      <c r="E3" s="3"/>
      <c r="G3" s="48"/>
      <c r="H3" s="183"/>
    </row>
    <row r="4" spans="1:8" ht="9.75" customHeight="1" x14ac:dyDescent="0.15">
      <c r="A4" s="3"/>
      <c r="B4" s="3"/>
      <c r="C4" s="3"/>
      <c r="D4" s="3"/>
      <c r="E4" s="3"/>
      <c r="G4" s="48"/>
      <c r="H4" s="183"/>
    </row>
    <row r="5" spans="1:8" ht="18" customHeight="1" x14ac:dyDescent="0.15">
      <c r="A5" s="558" t="s">
        <v>76</v>
      </c>
      <c r="B5" s="558"/>
      <c r="C5" s="558"/>
      <c r="D5" s="558"/>
      <c r="E5" s="3"/>
      <c r="G5" s="400"/>
      <c r="H5" s="401"/>
    </row>
    <row r="6" spans="1:8" ht="11.45" customHeight="1" x14ac:dyDescent="0.15">
      <c r="A6" s="3"/>
      <c r="B6" s="23"/>
      <c r="C6" s="23"/>
      <c r="D6" s="3"/>
      <c r="E6" s="3"/>
      <c r="G6" s="400"/>
      <c r="H6" s="401"/>
    </row>
    <row r="7" spans="1:8" ht="18" customHeight="1" x14ac:dyDescent="0.15">
      <c r="A7" s="3"/>
      <c r="B7" s="3"/>
      <c r="C7" s="3"/>
      <c r="D7" s="3"/>
      <c r="E7" s="3"/>
    </row>
    <row r="8" spans="1:8" ht="18" customHeight="1" thickBot="1" x14ac:dyDescent="0.2">
      <c r="A8" s="3"/>
      <c r="B8" s="3"/>
      <c r="C8" s="3"/>
      <c r="D8" s="420" t="str">
        <f>G9&amp;"年"&amp;G10&amp;"月"&amp;G11&amp;"日"</f>
        <v>年月日</v>
      </c>
      <c r="E8" s="3"/>
      <c r="F8" s="199" t="s">
        <v>2429</v>
      </c>
    </row>
    <row r="9" spans="1:8" ht="18" customHeight="1" thickBot="1" x14ac:dyDescent="0.2">
      <c r="A9" s="3"/>
      <c r="B9" s="3"/>
      <c r="C9" s="3"/>
      <c r="D9" s="3"/>
      <c r="E9" s="3"/>
      <c r="G9" s="222"/>
      <c r="H9" s="4" t="s">
        <v>2404</v>
      </c>
    </row>
    <row r="10" spans="1:8" ht="18" customHeight="1" thickBot="1" x14ac:dyDescent="0.2">
      <c r="A10" s="3"/>
      <c r="B10" s="3"/>
      <c r="C10" s="3"/>
      <c r="D10" s="3"/>
      <c r="E10" s="3"/>
      <c r="G10" s="222"/>
      <c r="H10" s="4" t="s">
        <v>2405</v>
      </c>
    </row>
    <row r="11" spans="1:8" ht="18" customHeight="1" thickBot="1" x14ac:dyDescent="0.2">
      <c r="A11" s="3" t="s">
        <v>2457</v>
      </c>
      <c r="B11" s="3"/>
      <c r="C11" s="3"/>
      <c r="D11" s="3"/>
      <c r="E11" s="3"/>
      <c r="G11" s="222"/>
      <c r="H11" s="4" t="s">
        <v>2406</v>
      </c>
    </row>
    <row r="12" spans="1:8" ht="12" customHeight="1" x14ac:dyDescent="0.15">
      <c r="A12" s="3"/>
      <c r="B12" s="3"/>
      <c r="C12" s="3"/>
      <c r="D12" s="3"/>
      <c r="E12" s="3"/>
    </row>
    <row r="13" spans="1:8" ht="7.5" customHeight="1" x14ac:dyDescent="0.15">
      <c r="A13" s="3"/>
      <c r="B13" s="3"/>
      <c r="C13" s="3"/>
      <c r="D13" s="3"/>
      <c r="E13" s="3"/>
    </row>
    <row r="14" spans="1:8" ht="36" customHeight="1" x14ac:dyDescent="0.15">
      <c r="A14" s="3"/>
      <c r="B14" s="3"/>
      <c r="C14" s="29" t="s">
        <v>77</v>
      </c>
      <c r="D14" s="515">
        <f>IFERROR(別表６!F11,"　")</f>
        <v>0</v>
      </c>
      <c r="E14" s="3"/>
      <c r="F14" s="45" t="s">
        <v>2433</v>
      </c>
    </row>
    <row r="15" spans="1:8" ht="36" customHeight="1" x14ac:dyDescent="0.15">
      <c r="A15" s="3"/>
      <c r="B15" s="3"/>
      <c r="C15" s="29" t="s">
        <v>78</v>
      </c>
      <c r="D15" s="515">
        <f>IFERROR(別表６!F3,"　")</f>
        <v>0</v>
      </c>
      <c r="E15" s="3"/>
      <c r="F15" s="45" t="s">
        <v>2433</v>
      </c>
    </row>
    <row r="16" spans="1:8" ht="36" customHeight="1" x14ac:dyDescent="0.15">
      <c r="A16" s="3"/>
      <c r="B16" s="3"/>
      <c r="C16" s="29" t="s">
        <v>79</v>
      </c>
      <c r="D16" s="515" t="str">
        <f>IFERROR(別表６!F4&amp;"　"&amp;別表６!F5,"　")</f>
        <v>　</v>
      </c>
      <c r="E16" s="3"/>
      <c r="F16" s="45" t="s">
        <v>2433</v>
      </c>
    </row>
    <row r="17" spans="1:5" ht="47.25" customHeight="1" x14ac:dyDescent="0.15">
      <c r="A17" s="557" t="s">
        <v>80</v>
      </c>
      <c r="B17" s="557"/>
      <c r="C17" s="557"/>
      <c r="D17" s="557"/>
      <c r="E17" s="557"/>
    </row>
    <row r="18" spans="1:5" ht="34.15" customHeight="1" x14ac:dyDescent="0.15">
      <c r="A18" s="25"/>
      <c r="B18" s="3"/>
      <c r="C18" s="3"/>
      <c r="D18" s="3"/>
      <c r="E18" s="3"/>
    </row>
    <row r="19" spans="1:5" ht="34.5" customHeight="1" x14ac:dyDescent="0.15">
      <c r="B19" s="543"/>
      <c r="C19" s="543"/>
      <c r="D19" s="3"/>
      <c r="E19" s="3"/>
    </row>
    <row r="20" spans="1:5" ht="22.5" customHeight="1" x14ac:dyDescent="0.15">
      <c r="A20" s="543"/>
      <c r="B20" s="543"/>
      <c r="C20" s="543"/>
      <c r="D20" s="3"/>
      <c r="E20" s="3"/>
    </row>
    <row r="21" spans="1:5" ht="22.5" customHeight="1" x14ac:dyDescent="0.15">
      <c r="A21" s="543"/>
      <c r="B21" s="543"/>
      <c r="C21" s="543"/>
      <c r="D21" s="3"/>
      <c r="E21" s="3"/>
    </row>
    <row r="22" spans="1:5" ht="22.5" customHeight="1" x14ac:dyDescent="0.15">
      <c r="B22" s="543"/>
      <c r="C22" s="543"/>
      <c r="D22" s="3"/>
      <c r="E22" s="3"/>
    </row>
    <row r="23" spans="1:5" ht="22.5" customHeight="1" x14ac:dyDescent="0.15">
      <c r="A23" s="3"/>
      <c r="B23" s="3"/>
      <c r="C23" s="3"/>
      <c r="D23" s="3"/>
      <c r="E23" s="3"/>
    </row>
    <row r="24" spans="1:5" ht="23.25" customHeight="1" x14ac:dyDescent="0.15">
      <c r="A24" s="559"/>
      <c r="B24" s="560"/>
      <c r="C24" s="560"/>
      <c r="D24" s="560"/>
      <c r="E24" s="3"/>
    </row>
    <row r="25" spans="1:5" ht="14.25" customHeight="1" x14ac:dyDescent="0.15">
      <c r="A25" s="557"/>
      <c r="B25" s="561"/>
      <c r="C25" s="561"/>
      <c r="D25" s="561"/>
      <c r="E25" s="3"/>
    </row>
    <row r="26" spans="1:5" ht="18" customHeight="1" x14ac:dyDescent="0.15">
      <c r="A26" s="3"/>
      <c r="B26" s="3"/>
      <c r="C26" s="3"/>
      <c r="D26" s="3"/>
      <c r="E26" s="3"/>
    </row>
    <row r="27" spans="1:5" ht="25.5" customHeight="1" x14ac:dyDescent="0.15">
      <c r="A27" s="512" t="s">
        <v>2460</v>
      </c>
      <c r="B27" s="435"/>
      <c r="C27" s="435"/>
      <c r="D27" s="435"/>
      <c r="E27" s="3"/>
    </row>
    <row r="28" spans="1:5" s="5" customFormat="1" ht="25.5" customHeight="1" x14ac:dyDescent="0.15">
      <c r="A28" s="514" t="s">
        <v>2454</v>
      </c>
      <c r="B28" s="516"/>
      <c r="C28" s="546" t="s">
        <v>44</v>
      </c>
      <c r="D28" s="518"/>
    </row>
    <row r="29" spans="1:5" ht="25.5" customHeight="1" x14ac:dyDescent="0.15">
      <c r="A29" s="514" t="s">
        <v>2455</v>
      </c>
      <c r="B29" s="516"/>
      <c r="C29" s="546" t="s">
        <v>2456</v>
      </c>
      <c r="D29" s="519"/>
      <c r="E29" s="3"/>
    </row>
    <row r="30" spans="1:5" ht="25.5" customHeight="1" x14ac:dyDescent="0.15">
      <c r="A30" s="436"/>
      <c r="B30" s="437"/>
      <c r="C30" s="436"/>
      <c r="D30" s="438"/>
      <c r="E30" s="3"/>
    </row>
    <row r="31" spans="1:5" ht="25.5" customHeight="1" x14ac:dyDescent="0.15">
      <c r="A31" s="513" t="s">
        <v>2459</v>
      </c>
      <c r="E31" s="3"/>
    </row>
    <row r="32" spans="1:5" ht="25.5" customHeight="1" x14ac:dyDescent="0.15">
      <c r="A32" s="514" t="s">
        <v>2569</v>
      </c>
      <c r="B32" s="461"/>
      <c r="C32" s="546" t="s">
        <v>44</v>
      </c>
      <c r="D32" s="518"/>
      <c r="E32" s="3"/>
    </row>
    <row r="33" spans="1:5" ht="25.5" customHeight="1" x14ac:dyDescent="0.15">
      <c r="A33" s="439"/>
      <c r="B33" s="3"/>
      <c r="C33" s="546" t="s">
        <v>2456</v>
      </c>
      <c r="D33" s="518"/>
      <c r="E33" s="3"/>
    </row>
    <row r="34" spans="1:5" ht="7.15" customHeight="1" x14ac:dyDescent="0.15">
      <c r="A34" s="3"/>
      <c r="B34" s="3"/>
      <c r="C34" s="3"/>
      <c r="D34" s="3"/>
      <c r="E34" s="3"/>
    </row>
    <row r="35" spans="1:5" ht="18" customHeight="1" x14ac:dyDescent="0.15">
      <c r="A35" s="3"/>
      <c r="B35" s="3"/>
      <c r="C35" s="3"/>
      <c r="D35" s="3"/>
      <c r="E35" s="3"/>
    </row>
    <row r="36" spans="1:5" ht="18" customHeight="1" x14ac:dyDescent="0.15">
      <c r="A36" s="3"/>
      <c r="B36" s="3"/>
      <c r="C36" s="3"/>
      <c r="D36" s="3"/>
      <c r="E36" s="3"/>
    </row>
  </sheetData>
  <sheetProtection formatCells="0" formatColumns="0" formatRows="0"/>
  <mergeCells count="4">
    <mergeCell ref="A17:E17"/>
    <mergeCell ref="A5:D5"/>
    <mergeCell ref="A24:D24"/>
    <mergeCell ref="A25:D25"/>
  </mergeCells>
  <phoneticPr fontId="1"/>
  <conditionalFormatting sqref="D8">
    <cfRule type="expression" dxfId="156" priority="24">
      <formula>OR($G$9="",$G$10="",$G$11="")</formula>
    </cfRule>
  </conditionalFormatting>
  <conditionalFormatting sqref="B28:B29 D28:D29 B32 D32:D33">
    <cfRule type="containsBlanks" dxfId="155" priority="22">
      <formula>LEN(TRIM(B28))=0</formula>
    </cfRule>
  </conditionalFormatting>
  <dataValidations count="4">
    <dataValidation type="list" allowBlank="1" showInputMessage="1" showErrorMessage="1" sqref="H6">
      <formula1>"○"</formula1>
    </dataValidation>
    <dataValidation type="list" allowBlank="1" showInputMessage="1" showErrorMessage="1" sqref="G9">
      <formula1>"2023,2024"</formula1>
    </dataValidation>
    <dataValidation type="list" allowBlank="1" showInputMessage="1" showErrorMessage="1" sqref="G10">
      <formula1>"1,2,3,4,5,6,7,8,9,10,11,12"</formula1>
    </dataValidation>
    <dataValidation type="list" allowBlank="1" showInputMessage="1" showErrorMessage="1" sqref="G11">
      <formula1>"1,2,3,4,5,6,7,8,9,10,11,12,13,14,15,16,17,18,19,20,21,22,23,24,25,26,27,28,29,30,31"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2060"/>
    <pageSetUpPr fitToPage="1"/>
  </sheetPr>
  <dimension ref="A1:AF43"/>
  <sheetViews>
    <sheetView view="pageBreakPreview" zoomScale="110" zoomScaleNormal="110" zoomScaleSheetLayoutView="110" workbookViewId="0">
      <selection activeCell="A30" sqref="A30:AB33"/>
    </sheetView>
  </sheetViews>
  <sheetFormatPr defaultColWidth="1.625" defaultRowHeight="9" customHeight="1" x14ac:dyDescent="0.15"/>
  <cols>
    <col min="1" max="1" width="3.625" style="2" customWidth="1"/>
    <col min="2" max="6" width="3.125" style="2" customWidth="1"/>
    <col min="7" max="7" width="3" style="2" customWidth="1"/>
    <col min="8" max="27" width="3.125" style="2" customWidth="1"/>
    <col min="28" max="28" width="3.625" style="2" customWidth="1"/>
    <col min="29" max="29" width="6.625" style="2" customWidth="1"/>
    <col min="30" max="30" width="4.625" style="2" customWidth="1"/>
    <col min="31" max="31" width="9.625" style="2" customWidth="1"/>
    <col min="32" max="32" width="62.25" style="2" customWidth="1"/>
    <col min="33" max="16384" width="1.625" style="2"/>
  </cols>
  <sheetData>
    <row r="1" spans="1:30" ht="18" customHeight="1" thickBot="1" x14ac:dyDescent="0.2">
      <c r="A1" s="7" t="s">
        <v>0</v>
      </c>
      <c r="B1" s="7"/>
      <c r="C1" s="7"/>
      <c r="D1" s="7"/>
      <c r="E1" s="7"/>
      <c r="F1" s="7"/>
      <c r="G1" s="7"/>
      <c r="H1" s="7"/>
      <c r="I1" s="7"/>
      <c r="J1" s="7"/>
      <c r="K1" s="7"/>
      <c r="L1" s="7"/>
      <c r="M1" s="7"/>
      <c r="N1" s="7"/>
      <c r="O1" s="7"/>
      <c r="P1" s="7"/>
      <c r="Q1" s="7"/>
      <c r="R1" s="7"/>
      <c r="S1" s="7"/>
      <c r="T1" s="7"/>
      <c r="U1" s="7"/>
      <c r="V1" s="7"/>
      <c r="W1" s="7"/>
      <c r="X1" s="7"/>
      <c r="Y1" s="7"/>
      <c r="Z1" s="7"/>
      <c r="AA1" s="7"/>
      <c r="AB1" s="7"/>
    </row>
    <row r="2" spans="1:30" ht="24.6" customHeight="1" x14ac:dyDescent="0.15">
      <c r="A2" s="629" t="s">
        <v>1</v>
      </c>
      <c r="B2" s="614"/>
      <c r="C2" s="614"/>
      <c r="D2" s="614"/>
      <c r="E2" s="614"/>
      <c r="F2" s="614"/>
      <c r="G2" s="614"/>
      <c r="H2" s="614"/>
      <c r="I2" s="614"/>
      <c r="J2" s="614"/>
      <c r="K2" s="614"/>
      <c r="L2" s="614"/>
      <c r="M2" s="614"/>
      <c r="N2" s="630"/>
      <c r="O2" s="613" t="s">
        <v>2242</v>
      </c>
      <c r="P2" s="614"/>
      <c r="Q2" s="614"/>
      <c r="R2" s="614"/>
      <c r="S2" s="614"/>
      <c r="T2" s="614"/>
      <c r="U2" s="614"/>
      <c r="V2" s="614"/>
      <c r="W2" s="614"/>
      <c r="X2" s="614"/>
      <c r="Y2" s="614"/>
      <c r="Z2" s="614"/>
      <c r="AA2" s="614"/>
      <c r="AB2" s="615"/>
    </row>
    <row r="3" spans="1:30" ht="33" customHeight="1" x14ac:dyDescent="0.15">
      <c r="A3" s="619" t="str">
        <f>IFERROR(別表６!F3&amp;"　"&amp;別表６!F5,"　")</f>
        <v>　</v>
      </c>
      <c r="B3" s="620"/>
      <c r="C3" s="620"/>
      <c r="D3" s="620"/>
      <c r="E3" s="620"/>
      <c r="F3" s="620"/>
      <c r="G3" s="620"/>
      <c r="H3" s="620"/>
      <c r="I3" s="620"/>
      <c r="J3" s="620"/>
      <c r="K3" s="620"/>
      <c r="L3" s="620"/>
      <c r="M3" s="620"/>
      <c r="N3" s="621"/>
      <c r="O3" s="619" t="str">
        <f>IFERROR(別表６!T3&amp;"　"&amp;別表６!T5,"　")</f>
        <v>　</v>
      </c>
      <c r="P3" s="620"/>
      <c r="Q3" s="620"/>
      <c r="R3" s="620"/>
      <c r="S3" s="620"/>
      <c r="T3" s="620"/>
      <c r="U3" s="620"/>
      <c r="V3" s="620"/>
      <c r="W3" s="620"/>
      <c r="X3" s="620"/>
      <c r="Y3" s="620"/>
      <c r="Z3" s="620"/>
      <c r="AA3" s="620"/>
      <c r="AB3" s="621"/>
      <c r="AD3" s="57"/>
    </row>
    <row r="4" spans="1:30" ht="16.149999999999999" customHeight="1" x14ac:dyDescent="0.15">
      <c r="A4" s="616" t="s">
        <v>2</v>
      </c>
      <c r="B4" s="617"/>
      <c r="C4" s="617"/>
      <c r="D4" s="617"/>
      <c r="E4" s="617"/>
      <c r="F4" s="617"/>
      <c r="G4" s="617"/>
      <c r="H4" s="617"/>
      <c r="I4" s="617"/>
      <c r="J4" s="617"/>
      <c r="K4" s="617"/>
      <c r="L4" s="617"/>
      <c r="M4" s="617"/>
      <c r="N4" s="618"/>
      <c r="O4" s="617" t="s">
        <v>3</v>
      </c>
      <c r="P4" s="617"/>
      <c r="Q4" s="617"/>
      <c r="R4" s="617"/>
      <c r="S4" s="617"/>
      <c r="T4" s="617"/>
      <c r="U4" s="617"/>
      <c r="V4" s="617"/>
      <c r="W4" s="617"/>
      <c r="X4" s="617"/>
      <c r="Y4" s="617"/>
      <c r="Z4" s="617"/>
      <c r="AA4" s="617"/>
      <c r="AB4" s="622"/>
    </row>
    <row r="5" spans="1:30" ht="18" customHeight="1" x14ac:dyDescent="0.15">
      <c r="A5" s="32" t="s">
        <v>2494</v>
      </c>
      <c r="B5" s="33"/>
      <c r="C5" s="33"/>
      <c r="D5" s="33"/>
      <c r="E5" s="33"/>
      <c r="F5" s="33"/>
      <c r="G5" s="33"/>
      <c r="H5" s="33"/>
      <c r="I5" s="33"/>
      <c r="J5" s="33"/>
      <c r="K5" s="33"/>
      <c r="L5" s="33"/>
      <c r="M5" s="33"/>
      <c r="N5" s="33"/>
      <c r="O5" s="17" t="s">
        <v>2270</v>
      </c>
      <c r="P5" s="18"/>
      <c r="Q5" s="18"/>
      <c r="R5" s="18"/>
      <c r="S5" s="18"/>
      <c r="T5" s="18"/>
      <c r="U5" s="18"/>
      <c r="V5" s="18"/>
      <c r="W5" s="18"/>
      <c r="X5" s="18"/>
      <c r="Y5" s="179"/>
      <c r="Z5" s="179"/>
      <c r="AA5" s="179"/>
      <c r="AB5" s="182"/>
    </row>
    <row r="6" spans="1:30" ht="18" customHeight="1" x14ac:dyDescent="0.15">
      <c r="A6" s="30" t="s">
        <v>97</v>
      </c>
      <c r="B6" s="223"/>
      <c r="C6" s="20" t="s">
        <v>94</v>
      </c>
      <c r="D6" s="20"/>
      <c r="E6" s="20"/>
      <c r="F6" s="20"/>
      <c r="G6" s="20"/>
      <c r="H6" s="20"/>
      <c r="I6" s="20"/>
      <c r="J6" s="20"/>
      <c r="K6" s="20"/>
      <c r="L6" s="20"/>
      <c r="M6" s="20"/>
      <c r="N6" s="20"/>
      <c r="O6" s="623"/>
      <c r="P6" s="624"/>
      <c r="Q6" s="624"/>
      <c r="R6" s="624"/>
      <c r="S6" s="624"/>
      <c r="T6" s="624"/>
      <c r="U6" s="624"/>
      <c r="V6" s="624"/>
      <c r="W6" s="624"/>
      <c r="X6" s="624"/>
      <c r="Y6" s="624"/>
      <c r="Z6" s="624"/>
      <c r="AA6" s="624"/>
      <c r="AB6" s="625"/>
    </row>
    <row r="7" spans="1:30" ht="18" customHeight="1" thickBot="1" x14ac:dyDescent="0.2">
      <c r="A7" s="30"/>
      <c r="B7" s="223"/>
      <c r="C7" s="20" t="s">
        <v>95</v>
      </c>
      <c r="D7" s="20"/>
      <c r="E7" s="20"/>
      <c r="F7" s="20"/>
      <c r="G7" s="20"/>
      <c r="H7" s="20"/>
      <c r="I7" s="20"/>
      <c r="J7" s="20"/>
      <c r="K7" s="20"/>
      <c r="L7" s="20"/>
      <c r="M7" s="20"/>
      <c r="N7" s="20"/>
      <c r="O7" s="626"/>
      <c r="P7" s="627"/>
      <c r="Q7" s="627"/>
      <c r="R7" s="627"/>
      <c r="S7" s="627"/>
      <c r="T7" s="627"/>
      <c r="U7" s="627"/>
      <c r="V7" s="627"/>
      <c r="W7" s="627"/>
      <c r="X7" s="627"/>
      <c r="Y7" s="627"/>
      <c r="Z7" s="627"/>
      <c r="AA7" s="627"/>
      <c r="AB7" s="628"/>
    </row>
    <row r="8" spans="1:30" ht="18" customHeight="1" thickTop="1" x14ac:dyDescent="0.15">
      <c r="A8" s="30"/>
      <c r="B8" s="223"/>
      <c r="C8" s="20" t="s">
        <v>96</v>
      </c>
      <c r="D8" s="20"/>
      <c r="E8" s="20"/>
      <c r="F8" s="20"/>
      <c r="G8" s="20"/>
      <c r="H8" s="20"/>
      <c r="I8" s="20"/>
      <c r="J8" s="20"/>
      <c r="K8" s="20"/>
      <c r="L8" s="20"/>
      <c r="M8" s="20"/>
      <c r="N8" s="20"/>
      <c r="O8" s="19" t="s">
        <v>208</v>
      </c>
      <c r="P8" s="20"/>
      <c r="Q8" s="20"/>
      <c r="R8" s="20"/>
      <c r="S8" s="20"/>
      <c r="T8" s="20"/>
      <c r="U8" s="20"/>
      <c r="V8" s="20"/>
      <c r="W8" s="20"/>
      <c r="X8" s="20"/>
      <c r="Y8" s="20"/>
      <c r="Z8" s="20"/>
      <c r="AA8" s="20"/>
      <c r="AB8" s="24"/>
    </row>
    <row r="9" spans="1:30" ht="18" customHeight="1" x14ac:dyDescent="0.15">
      <c r="A9" s="30"/>
      <c r="B9" s="223"/>
      <c r="C9" s="20" t="s">
        <v>98</v>
      </c>
      <c r="D9" s="20"/>
      <c r="E9" s="20"/>
      <c r="F9" s="20"/>
      <c r="G9" s="20"/>
      <c r="H9" s="20"/>
      <c r="I9" s="20"/>
      <c r="J9" s="20"/>
      <c r="K9" s="20"/>
      <c r="L9" s="20"/>
      <c r="M9" s="20"/>
      <c r="N9" s="20"/>
      <c r="O9" s="19"/>
      <c r="P9" s="20" t="s">
        <v>4</v>
      </c>
      <c r="Q9" s="20"/>
      <c r="R9" s="20"/>
      <c r="S9" s="20"/>
      <c r="T9" s="223"/>
      <c r="U9" s="20" t="s">
        <v>101</v>
      </c>
      <c r="V9" s="20"/>
      <c r="W9" s="223"/>
      <c r="X9" s="20" t="s">
        <v>102</v>
      </c>
      <c r="Y9" s="20"/>
      <c r="Z9" s="223"/>
      <c r="AA9" s="20" t="s">
        <v>103</v>
      </c>
      <c r="AB9" s="26"/>
    </row>
    <row r="10" spans="1:30" ht="18" customHeight="1" x14ac:dyDescent="0.15">
      <c r="A10" s="30"/>
      <c r="B10" s="223"/>
      <c r="C10" s="20" t="s">
        <v>99</v>
      </c>
      <c r="D10" s="20"/>
      <c r="E10" s="20"/>
      <c r="F10" s="20"/>
      <c r="G10" s="20"/>
      <c r="H10" s="20"/>
      <c r="I10" s="20"/>
      <c r="J10" s="20"/>
      <c r="K10" s="20"/>
      <c r="L10" s="20"/>
      <c r="M10" s="20"/>
      <c r="N10" s="20"/>
      <c r="O10" s="19"/>
      <c r="P10" s="20" t="s">
        <v>5</v>
      </c>
      <c r="Q10" s="20"/>
      <c r="R10" s="20"/>
      <c r="S10" s="20"/>
      <c r="T10" s="20"/>
      <c r="U10" s="20"/>
      <c r="V10" s="20"/>
      <c r="W10" s="20"/>
      <c r="X10" s="20"/>
      <c r="Y10" s="20"/>
      <c r="Z10" s="20"/>
      <c r="AA10" s="20"/>
      <c r="AB10" s="24"/>
    </row>
    <row r="11" spans="1:30" ht="18" customHeight="1" x14ac:dyDescent="0.15">
      <c r="A11" s="30"/>
      <c r="B11" s="223"/>
      <c r="C11" s="20" t="s">
        <v>100</v>
      </c>
      <c r="D11" s="20"/>
      <c r="E11" s="20"/>
      <c r="F11" s="20"/>
      <c r="G11" s="20"/>
      <c r="H11" s="20"/>
      <c r="I11" s="20"/>
      <c r="J11" s="20"/>
      <c r="K11" s="20"/>
      <c r="L11" s="20"/>
      <c r="M11" s="20"/>
      <c r="N11" s="20"/>
      <c r="O11" s="19"/>
      <c r="P11" s="223"/>
      <c r="Q11" s="13" t="s">
        <v>106</v>
      </c>
      <c r="R11" s="20"/>
      <c r="S11" s="20"/>
      <c r="T11" s="223"/>
      <c r="U11" s="20" t="s">
        <v>105</v>
      </c>
      <c r="V11" s="20"/>
      <c r="W11" s="27"/>
      <c r="X11" s="223"/>
      <c r="Y11" s="20" t="s">
        <v>104</v>
      </c>
      <c r="Z11" s="27"/>
      <c r="AA11" s="20"/>
      <c r="AB11" s="24"/>
    </row>
    <row r="12" spans="1:30" ht="4.9000000000000004" customHeight="1" x14ac:dyDescent="0.15">
      <c r="A12" s="31"/>
      <c r="B12" s="14"/>
      <c r="C12" s="14"/>
      <c r="D12" s="14"/>
      <c r="E12" s="14"/>
      <c r="F12" s="14"/>
      <c r="G12" s="14"/>
      <c r="H12" s="14"/>
      <c r="I12" s="14"/>
      <c r="J12" s="14"/>
      <c r="K12" s="14"/>
      <c r="L12" s="14"/>
      <c r="M12" s="14"/>
      <c r="N12" s="14"/>
      <c r="O12" s="180"/>
      <c r="P12" s="14"/>
      <c r="Q12" s="14"/>
      <c r="R12" s="14"/>
      <c r="S12" s="14"/>
      <c r="T12" s="14"/>
      <c r="U12" s="14"/>
      <c r="V12" s="14"/>
      <c r="W12" s="14"/>
      <c r="X12" s="14"/>
      <c r="Y12" s="14"/>
      <c r="Z12" s="14"/>
      <c r="AA12" s="14"/>
      <c r="AB12" s="181"/>
    </row>
    <row r="13" spans="1:30" ht="18" customHeight="1" x14ac:dyDescent="0.15">
      <c r="A13" s="653" t="s">
        <v>2465</v>
      </c>
      <c r="B13" s="654"/>
      <c r="C13" s="654"/>
      <c r="D13" s="654"/>
      <c r="E13" s="654"/>
      <c r="F13" s="655" t="str">
        <f>IF(OR(別表６!F8="",別表６!K8=""),"",EDATE(DATE(別表６!F8,別表６!K8,1),1))</f>
        <v/>
      </c>
      <c r="G13" s="655"/>
      <c r="H13" s="655"/>
      <c r="I13" s="655"/>
      <c r="J13" s="224" t="s">
        <v>2464</v>
      </c>
      <c r="K13" s="656" t="str">
        <f>IF(AA36="","",EDATE(AE34,(12*AA36)-1))</f>
        <v/>
      </c>
      <c r="L13" s="656"/>
      <c r="M13" s="656"/>
      <c r="N13" s="657"/>
      <c r="O13" s="56" t="s">
        <v>2269</v>
      </c>
      <c r="P13" s="52"/>
      <c r="Q13" s="55"/>
      <c r="R13" s="52"/>
      <c r="S13" s="52"/>
      <c r="T13" s="52"/>
      <c r="U13" s="53"/>
      <c r="V13" s="53"/>
      <c r="W13" s="53"/>
      <c r="X13" s="53"/>
      <c r="Y13" s="53"/>
      <c r="Z13" s="52"/>
      <c r="AA13" s="52"/>
      <c r="AB13" s="54"/>
    </row>
    <row r="14" spans="1:30" ht="18" customHeight="1" x14ac:dyDescent="0.15">
      <c r="A14" s="653" t="s">
        <v>2463</v>
      </c>
      <c r="B14" s="654"/>
      <c r="C14" s="654"/>
      <c r="D14" s="654"/>
      <c r="E14" s="654"/>
      <c r="F14" s="655" t="str">
        <f>IF(OR(別表６!F8="",別表６!K8=""),"",EDATE(DATE(別表６!F8,別表６!K8,1),1))</f>
        <v/>
      </c>
      <c r="G14" s="655"/>
      <c r="H14" s="655"/>
      <c r="I14" s="655"/>
      <c r="J14" s="224" t="s">
        <v>2464</v>
      </c>
      <c r="K14" s="656" t="str">
        <f>IF(AA36="","",EDATE(AE34,(12*AA36)-1))</f>
        <v/>
      </c>
      <c r="L14" s="656"/>
      <c r="M14" s="656"/>
      <c r="N14" s="657"/>
      <c r="O14" s="597" t="s">
        <v>84</v>
      </c>
      <c r="P14" s="598"/>
      <c r="Q14" s="598"/>
      <c r="R14" s="599"/>
      <c r="S14" s="599"/>
      <c r="T14" s="52" t="s">
        <v>81</v>
      </c>
      <c r="U14" s="224"/>
      <c r="V14" s="52" t="s">
        <v>82</v>
      </c>
      <c r="W14" s="157" t="s">
        <v>83</v>
      </c>
      <c r="X14" s="600"/>
      <c r="Y14" s="600"/>
      <c r="Z14" s="52" t="s">
        <v>81</v>
      </c>
      <c r="AA14" s="225"/>
      <c r="AB14" s="54" t="s">
        <v>82</v>
      </c>
    </row>
    <row r="15" spans="1:30" ht="16.149999999999999" customHeight="1" x14ac:dyDescent="0.15">
      <c r="A15" s="648" t="s">
        <v>2401</v>
      </c>
      <c r="B15" s="649"/>
      <c r="C15" s="649"/>
      <c r="D15" s="649"/>
      <c r="E15" s="649"/>
      <c r="F15" s="649"/>
      <c r="G15" s="649"/>
      <c r="H15" s="649"/>
      <c r="I15" s="649"/>
      <c r="J15" s="649"/>
      <c r="K15" s="649"/>
      <c r="L15" s="649"/>
      <c r="M15" s="649"/>
      <c r="N15" s="649"/>
      <c r="O15" s="649"/>
      <c r="P15" s="649"/>
      <c r="Q15" s="649"/>
      <c r="R15" s="649"/>
      <c r="S15" s="649"/>
      <c r="T15" s="649"/>
      <c r="U15" s="649"/>
      <c r="V15" s="649"/>
      <c r="W15" s="649"/>
      <c r="X15" s="649"/>
      <c r="Y15" s="649"/>
      <c r="Z15" s="649"/>
      <c r="AA15" s="649"/>
      <c r="AB15" s="650"/>
    </row>
    <row r="16" spans="1:30" ht="12" x14ac:dyDescent="0.15">
      <c r="A16" s="601" t="s">
        <v>2444</v>
      </c>
      <c r="B16" s="602"/>
      <c r="C16" s="602"/>
      <c r="D16" s="602"/>
      <c r="E16" s="602"/>
      <c r="F16" s="602"/>
      <c r="G16" s="602"/>
      <c r="H16" s="602"/>
      <c r="I16" s="602"/>
      <c r="J16" s="602"/>
      <c r="K16" s="602"/>
      <c r="L16" s="602"/>
      <c r="M16" s="602"/>
      <c r="N16" s="602"/>
      <c r="O16" s="602"/>
      <c r="P16" s="602"/>
      <c r="Q16" s="602"/>
      <c r="R16" s="602"/>
      <c r="S16" s="602"/>
      <c r="T16" s="602"/>
      <c r="U16" s="602"/>
      <c r="V16" s="602"/>
      <c r="W16" s="602"/>
      <c r="X16" s="602"/>
      <c r="Y16" s="602"/>
      <c r="Z16" s="602"/>
      <c r="AA16" s="602"/>
      <c r="AB16" s="603"/>
    </row>
    <row r="17" spans="1:28" ht="12" x14ac:dyDescent="0.15">
      <c r="A17" s="601" t="s">
        <v>2450</v>
      </c>
      <c r="B17" s="602"/>
      <c r="C17" s="602"/>
      <c r="D17" s="602"/>
      <c r="E17" s="602"/>
      <c r="F17" s="602"/>
      <c r="G17" s="602"/>
      <c r="H17" s="602"/>
      <c r="I17" s="602"/>
      <c r="J17" s="602"/>
      <c r="K17" s="602"/>
      <c r="L17" s="602"/>
      <c r="M17" s="602"/>
      <c r="N17" s="602"/>
      <c r="O17" s="602"/>
      <c r="P17" s="602"/>
      <c r="Q17" s="602"/>
      <c r="R17" s="602"/>
      <c r="S17" s="602"/>
      <c r="T17" s="602"/>
      <c r="U17" s="602"/>
      <c r="V17" s="602"/>
      <c r="W17" s="602"/>
      <c r="X17" s="602"/>
      <c r="Y17" s="602"/>
      <c r="Z17" s="602"/>
      <c r="AA17" s="602"/>
      <c r="AB17" s="603"/>
    </row>
    <row r="18" spans="1:28" ht="109.5" customHeight="1" x14ac:dyDescent="0.15">
      <c r="A18" s="607"/>
      <c r="B18" s="608"/>
      <c r="C18" s="608"/>
      <c r="D18" s="608"/>
      <c r="E18" s="608"/>
      <c r="F18" s="608"/>
      <c r="G18" s="608"/>
      <c r="H18" s="608"/>
      <c r="I18" s="608"/>
      <c r="J18" s="608"/>
      <c r="K18" s="608"/>
      <c r="L18" s="608"/>
      <c r="M18" s="608"/>
      <c r="N18" s="608"/>
      <c r="O18" s="608"/>
      <c r="P18" s="608"/>
      <c r="Q18" s="608"/>
      <c r="R18" s="608"/>
      <c r="S18" s="608"/>
      <c r="T18" s="608"/>
      <c r="U18" s="608"/>
      <c r="V18" s="608"/>
      <c r="W18" s="608"/>
      <c r="X18" s="608"/>
      <c r="Y18" s="608"/>
      <c r="Z18" s="608"/>
      <c r="AA18" s="608"/>
      <c r="AB18" s="609"/>
    </row>
    <row r="19" spans="1:28" ht="109.5" customHeight="1" x14ac:dyDescent="0.15">
      <c r="A19" s="610"/>
      <c r="B19" s="611"/>
      <c r="C19" s="611"/>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2"/>
    </row>
    <row r="20" spans="1:28" ht="12" x14ac:dyDescent="0.15">
      <c r="A20" s="601" t="s">
        <v>2447</v>
      </c>
      <c r="B20" s="602"/>
      <c r="C20" s="602"/>
      <c r="D20" s="602"/>
      <c r="E20" s="602"/>
      <c r="F20" s="602"/>
      <c r="G20" s="602"/>
      <c r="H20" s="602"/>
      <c r="I20" s="602"/>
      <c r="J20" s="602"/>
      <c r="K20" s="602"/>
      <c r="L20" s="602"/>
      <c r="M20" s="602"/>
      <c r="N20" s="602"/>
      <c r="O20" s="602"/>
      <c r="P20" s="602"/>
      <c r="Q20" s="602"/>
      <c r="R20" s="602"/>
      <c r="S20" s="602"/>
      <c r="T20" s="602"/>
      <c r="U20" s="602"/>
      <c r="V20" s="602"/>
      <c r="W20" s="602"/>
      <c r="X20" s="602"/>
      <c r="Y20" s="602"/>
      <c r="Z20" s="602"/>
      <c r="AA20" s="602"/>
      <c r="AB20" s="603"/>
    </row>
    <row r="21" spans="1:28" ht="138" customHeight="1" x14ac:dyDescent="0.15">
      <c r="A21" s="607"/>
      <c r="B21" s="608"/>
      <c r="C21" s="608"/>
      <c r="D21" s="608"/>
      <c r="E21" s="608"/>
      <c r="F21" s="608"/>
      <c r="G21" s="608"/>
      <c r="H21" s="608"/>
      <c r="I21" s="608"/>
      <c r="J21" s="608"/>
      <c r="K21" s="608"/>
      <c r="L21" s="608"/>
      <c r="M21" s="608"/>
      <c r="N21" s="608"/>
      <c r="O21" s="608"/>
      <c r="P21" s="608"/>
      <c r="Q21" s="608"/>
      <c r="R21" s="608"/>
      <c r="S21" s="608"/>
      <c r="T21" s="608"/>
      <c r="U21" s="608"/>
      <c r="V21" s="608"/>
      <c r="W21" s="608"/>
      <c r="X21" s="608"/>
      <c r="Y21" s="608"/>
      <c r="Z21" s="608"/>
      <c r="AA21" s="608"/>
      <c r="AB21" s="609"/>
    </row>
    <row r="22" spans="1:28" ht="138" customHeight="1" x14ac:dyDescent="0.15">
      <c r="A22" s="610"/>
      <c r="B22" s="611"/>
      <c r="C22" s="611"/>
      <c r="D22" s="611"/>
      <c r="E22" s="611"/>
      <c r="F22" s="611"/>
      <c r="G22" s="611"/>
      <c r="H22" s="611"/>
      <c r="I22" s="611"/>
      <c r="J22" s="611"/>
      <c r="K22" s="611"/>
      <c r="L22" s="611"/>
      <c r="M22" s="611"/>
      <c r="N22" s="611"/>
      <c r="O22" s="611"/>
      <c r="P22" s="611"/>
      <c r="Q22" s="611"/>
      <c r="R22" s="611"/>
      <c r="S22" s="611"/>
      <c r="T22" s="611"/>
      <c r="U22" s="611"/>
      <c r="V22" s="611"/>
      <c r="W22" s="611"/>
      <c r="X22" s="611"/>
      <c r="Y22" s="611"/>
      <c r="Z22" s="611"/>
      <c r="AA22" s="611"/>
      <c r="AB22" s="612"/>
    </row>
    <row r="23" spans="1:28" ht="12" x14ac:dyDescent="0.15">
      <c r="A23" s="604" t="s">
        <v>2449</v>
      </c>
      <c r="B23" s="605"/>
      <c r="C23" s="605"/>
      <c r="D23" s="605"/>
      <c r="E23" s="605"/>
      <c r="F23" s="605"/>
      <c r="G23" s="605"/>
      <c r="H23" s="605"/>
      <c r="I23" s="605"/>
      <c r="J23" s="605"/>
      <c r="K23" s="605"/>
      <c r="L23" s="605"/>
      <c r="M23" s="605"/>
      <c r="N23" s="605"/>
      <c r="O23" s="605"/>
      <c r="P23" s="605"/>
      <c r="Q23" s="605"/>
      <c r="R23" s="605"/>
      <c r="S23" s="605"/>
      <c r="T23" s="605"/>
      <c r="U23" s="605"/>
      <c r="V23" s="605"/>
      <c r="W23" s="605"/>
      <c r="X23" s="605"/>
      <c r="Y23" s="605"/>
      <c r="Z23" s="605"/>
      <c r="AA23" s="605"/>
      <c r="AB23" s="606"/>
    </row>
    <row r="24" spans="1:28" ht="41.25" customHeight="1" x14ac:dyDescent="0.15">
      <c r="A24" s="631" t="s">
        <v>2451</v>
      </c>
      <c r="B24" s="651"/>
      <c r="C24" s="651"/>
      <c r="D24" s="651"/>
      <c r="E24" s="651"/>
      <c r="F24" s="651"/>
      <c r="G24" s="651"/>
      <c r="H24" s="651"/>
      <c r="I24" s="651"/>
      <c r="J24" s="651"/>
      <c r="K24" s="651"/>
      <c r="L24" s="651"/>
      <c r="M24" s="651"/>
      <c r="N24" s="651"/>
      <c r="O24" s="651"/>
      <c r="P24" s="651"/>
      <c r="Q24" s="651"/>
      <c r="R24" s="651"/>
      <c r="S24" s="651"/>
      <c r="T24" s="651"/>
      <c r="U24" s="651"/>
      <c r="V24" s="651"/>
      <c r="W24" s="651"/>
      <c r="X24" s="651"/>
      <c r="Y24" s="651"/>
      <c r="Z24" s="651"/>
      <c r="AA24" s="651"/>
      <c r="AB24" s="652"/>
    </row>
    <row r="25" spans="1:28" ht="99" customHeight="1" x14ac:dyDescent="0.15">
      <c r="A25" s="635"/>
      <c r="B25" s="636"/>
      <c r="C25" s="636"/>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7"/>
    </row>
    <row r="26" spans="1:28" ht="99" customHeight="1" x14ac:dyDescent="0.15">
      <c r="A26" s="638"/>
      <c r="B26" s="608"/>
      <c r="C26" s="608"/>
      <c r="D26" s="608"/>
      <c r="E26" s="608"/>
      <c r="F26" s="608"/>
      <c r="G26" s="608"/>
      <c r="H26" s="608"/>
      <c r="I26" s="608"/>
      <c r="J26" s="608"/>
      <c r="K26" s="608"/>
      <c r="L26" s="608"/>
      <c r="M26" s="608"/>
      <c r="N26" s="608"/>
      <c r="O26" s="608"/>
      <c r="P26" s="608"/>
      <c r="Q26" s="608"/>
      <c r="R26" s="608"/>
      <c r="S26" s="608"/>
      <c r="T26" s="608"/>
      <c r="U26" s="608"/>
      <c r="V26" s="608"/>
      <c r="W26" s="608"/>
      <c r="X26" s="608"/>
      <c r="Y26" s="608"/>
      <c r="Z26" s="608"/>
      <c r="AA26" s="608"/>
      <c r="AB26" s="639"/>
    </row>
    <row r="27" spans="1:28" ht="99" customHeight="1" x14ac:dyDescent="0.15">
      <c r="A27" s="640"/>
      <c r="B27" s="641"/>
      <c r="C27" s="641"/>
      <c r="D27" s="641"/>
      <c r="E27" s="641"/>
      <c r="F27" s="641"/>
      <c r="G27" s="641"/>
      <c r="H27" s="641"/>
      <c r="I27" s="641"/>
      <c r="J27" s="641"/>
      <c r="K27" s="641"/>
      <c r="L27" s="641"/>
      <c r="M27" s="641"/>
      <c r="N27" s="641"/>
      <c r="O27" s="641"/>
      <c r="P27" s="641"/>
      <c r="Q27" s="641"/>
      <c r="R27" s="641"/>
      <c r="S27" s="641"/>
      <c r="T27" s="641"/>
      <c r="U27" s="641"/>
      <c r="V27" s="641"/>
      <c r="W27" s="641"/>
      <c r="X27" s="641"/>
      <c r="Y27" s="641"/>
      <c r="Z27" s="641"/>
      <c r="AA27" s="641"/>
      <c r="AB27" s="642"/>
    </row>
    <row r="28" spans="1:28" ht="92.25" customHeight="1" x14ac:dyDescent="0.15">
      <c r="A28" s="643"/>
      <c r="B28" s="611"/>
      <c r="C28" s="611"/>
      <c r="D28" s="611"/>
      <c r="E28" s="611"/>
      <c r="F28" s="611"/>
      <c r="G28" s="611"/>
      <c r="H28" s="611"/>
      <c r="I28" s="611"/>
      <c r="J28" s="611"/>
      <c r="K28" s="611"/>
      <c r="L28" s="611"/>
      <c r="M28" s="611"/>
      <c r="N28" s="611"/>
      <c r="O28" s="611"/>
      <c r="P28" s="611"/>
      <c r="Q28" s="611"/>
      <c r="R28" s="611"/>
      <c r="S28" s="611"/>
      <c r="T28" s="611"/>
      <c r="U28" s="611"/>
      <c r="V28" s="611"/>
      <c r="W28" s="611"/>
      <c r="X28" s="611"/>
      <c r="Y28" s="611"/>
      <c r="Z28" s="611"/>
      <c r="AA28" s="611"/>
      <c r="AB28" s="644"/>
    </row>
    <row r="29" spans="1:28" ht="12" x14ac:dyDescent="0.15">
      <c r="A29" s="645" t="s">
        <v>2448</v>
      </c>
      <c r="B29" s="646"/>
      <c r="C29" s="646"/>
      <c r="D29" s="646"/>
      <c r="E29" s="646"/>
      <c r="F29" s="646"/>
      <c r="G29" s="646"/>
      <c r="H29" s="646"/>
      <c r="I29" s="646"/>
      <c r="J29" s="646"/>
      <c r="K29" s="646"/>
      <c r="L29" s="646"/>
      <c r="M29" s="646"/>
      <c r="N29" s="646"/>
      <c r="O29" s="646"/>
      <c r="P29" s="646"/>
      <c r="Q29" s="646"/>
      <c r="R29" s="646"/>
      <c r="S29" s="646"/>
      <c r="T29" s="646"/>
      <c r="U29" s="646"/>
      <c r="V29" s="646"/>
      <c r="W29" s="646"/>
      <c r="X29" s="646"/>
      <c r="Y29" s="646"/>
      <c r="Z29" s="646"/>
      <c r="AA29" s="646"/>
      <c r="AB29" s="647"/>
    </row>
    <row r="30" spans="1:28" ht="61.5" customHeight="1" x14ac:dyDescent="0.15">
      <c r="A30" s="631"/>
      <c r="B30" s="632"/>
      <c r="C30" s="632"/>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3"/>
    </row>
    <row r="31" spans="1:28" ht="61.5" customHeight="1" x14ac:dyDescent="0.15">
      <c r="A31" s="634"/>
      <c r="B31" s="632"/>
      <c r="C31" s="632"/>
      <c r="D31" s="632"/>
      <c r="E31" s="632"/>
      <c r="F31" s="632"/>
      <c r="G31" s="632"/>
      <c r="H31" s="632"/>
      <c r="I31" s="632"/>
      <c r="J31" s="632"/>
      <c r="K31" s="632"/>
      <c r="L31" s="632"/>
      <c r="M31" s="632"/>
      <c r="N31" s="632"/>
      <c r="O31" s="632"/>
      <c r="P31" s="632"/>
      <c r="Q31" s="632"/>
      <c r="R31" s="632"/>
      <c r="S31" s="632"/>
      <c r="T31" s="632"/>
      <c r="U31" s="632"/>
      <c r="V31" s="632"/>
      <c r="W31" s="632"/>
      <c r="X31" s="632"/>
      <c r="Y31" s="632"/>
      <c r="Z31" s="632"/>
      <c r="AA31" s="632"/>
      <c r="AB31" s="633"/>
    </row>
    <row r="32" spans="1:28" ht="61.5" customHeight="1" x14ac:dyDescent="0.15">
      <c r="A32" s="634"/>
      <c r="B32" s="632"/>
      <c r="C32" s="632"/>
      <c r="D32" s="632"/>
      <c r="E32" s="632"/>
      <c r="F32" s="632"/>
      <c r="G32" s="632"/>
      <c r="H32" s="632"/>
      <c r="I32" s="632"/>
      <c r="J32" s="632"/>
      <c r="K32" s="632"/>
      <c r="L32" s="632"/>
      <c r="M32" s="632"/>
      <c r="N32" s="632"/>
      <c r="O32" s="632"/>
      <c r="P32" s="632"/>
      <c r="Q32" s="632"/>
      <c r="R32" s="632"/>
      <c r="S32" s="632"/>
      <c r="T32" s="632"/>
      <c r="U32" s="632"/>
      <c r="V32" s="632"/>
      <c r="W32" s="632"/>
      <c r="X32" s="632"/>
      <c r="Y32" s="632"/>
      <c r="Z32" s="632"/>
      <c r="AA32" s="632"/>
      <c r="AB32" s="633"/>
    </row>
    <row r="33" spans="1:32" ht="61.5" customHeight="1" thickBot="1" x14ac:dyDescent="0.2">
      <c r="A33" s="610"/>
      <c r="B33" s="611"/>
      <c r="C33" s="611"/>
      <c r="D33" s="611"/>
      <c r="E33" s="611"/>
      <c r="F33" s="611"/>
      <c r="G33" s="611"/>
      <c r="H33" s="611"/>
      <c r="I33" s="611"/>
      <c r="J33" s="611"/>
      <c r="K33" s="611"/>
      <c r="L33" s="611"/>
      <c r="M33" s="611"/>
      <c r="N33" s="611"/>
      <c r="O33" s="611"/>
      <c r="P33" s="611"/>
      <c r="Q33" s="611"/>
      <c r="R33" s="611"/>
      <c r="S33" s="611"/>
      <c r="T33" s="611"/>
      <c r="U33" s="611"/>
      <c r="V33" s="611"/>
      <c r="W33" s="611"/>
      <c r="X33" s="611"/>
      <c r="Y33" s="611"/>
      <c r="Z33" s="611"/>
      <c r="AA33" s="611"/>
      <c r="AB33" s="612"/>
    </row>
    <row r="34" spans="1:32" ht="23.25" customHeight="1" thickBot="1" x14ac:dyDescent="0.2">
      <c r="A34" s="661" t="s">
        <v>93</v>
      </c>
      <c r="B34" s="662"/>
      <c r="C34" s="662"/>
      <c r="D34" s="662"/>
      <c r="E34" s="662"/>
      <c r="F34" s="662"/>
      <c r="G34" s="662"/>
      <c r="H34" s="663"/>
      <c r="I34" s="658" t="s">
        <v>2239</v>
      </c>
      <c r="J34" s="659"/>
      <c r="K34" s="659"/>
      <c r="L34" s="659"/>
      <c r="M34" s="659"/>
      <c r="N34" s="660"/>
      <c r="O34" s="658" t="s">
        <v>2241</v>
      </c>
      <c r="P34" s="659"/>
      <c r="Q34" s="659"/>
      <c r="R34" s="659"/>
      <c r="S34" s="659"/>
      <c r="T34" s="659"/>
      <c r="U34" s="659"/>
      <c r="V34" s="659"/>
      <c r="W34" s="659"/>
      <c r="X34" s="659"/>
      <c r="Y34" s="659"/>
      <c r="Z34" s="659"/>
      <c r="AA34" s="659"/>
      <c r="AB34" s="671"/>
      <c r="AD34" s="113" t="s">
        <v>236</v>
      </c>
      <c r="AE34" s="114" t="str">
        <f>IF(OR(別表６!F8="",別表６!K8=""),"",EDATE(DATE(別表６!F8,別表６!K8,1),1))</f>
        <v/>
      </c>
      <c r="AF34" s="200" t="s">
        <v>2438</v>
      </c>
    </row>
    <row r="35" spans="1:32" ht="18" customHeight="1" x14ac:dyDescent="0.15">
      <c r="A35" s="563">
        <v>1</v>
      </c>
      <c r="B35" s="573" t="s">
        <v>2307</v>
      </c>
      <c r="C35" s="574"/>
      <c r="D35" s="574"/>
      <c r="E35" s="574"/>
      <c r="F35" s="574"/>
      <c r="G35" s="574"/>
      <c r="H35" s="575"/>
      <c r="I35" s="565">
        <f>別表３!F19</f>
        <v>0</v>
      </c>
      <c r="J35" s="565"/>
      <c r="K35" s="565"/>
      <c r="L35" s="565"/>
      <c r="M35" s="565"/>
      <c r="N35" s="566"/>
      <c r="O35" s="585" t="str">
        <f>IFERROR(IF(AA36&lt;3,"　",IF(AA36=3,(別表３!I19-別表３!F19)/ABS(別表３!F19),IF(AA36=4,(別表３!J19-別表３!F19)/ABS(別表３!F19),IF(AA36=5,(別表３!K19-別表３!F19)/ABS(別表３!F19))))),0)</f>
        <v>　</v>
      </c>
      <c r="P35" s="586"/>
      <c r="Q35" s="586"/>
      <c r="R35" s="586"/>
      <c r="S35" s="586"/>
      <c r="T35" s="586"/>
      <c r="U35" s="586"/>
      <c r="V35" s="586"/>
      <c r="W35" s="586"/>
      <c r="X35" s="586"/>
      <c r="Y35" s="586"/>
      <c r="Z35" s="586"/>
      <c r="AA35" s="586"/>
      <c r="AB35" s="587"/>
      <c r="AD35" s="111" t="s">
        <v>237</v>
      </c>
      <c r="AE35" s="112" t="str">
        <f>IF(AA36="","",EDATE(AE34,(12*AA36)-1))</f>
        <v/>
      </c>
      <c r="AF35" s="2" t="s">
        <v>2240</v>
      </c>
    </row>
    <row r="36" spans="1:32" ht="18" customHeight="1" x14ac:dyDescent="0.15">
      <c r="A36" s="564"/>
      <c r="B36" s="576"/>
      <c r="C36" s="577"/>
      <c r="D36" s="577"/>
      <c r="E36" s="577"/>
      <c r="F36" s="577"/>
      <c r="G36" s="577"/>
      <c r="H36" s="578"/>
      <c r="I36" s="567"/>
      <c r="J36" s="567"/>
      <c r="K36" s="567"/>
      <c r="L36" s="567"/>
      <c r="M36" s="567"/>
      <c r="N36" s="568"/>
      <c r="O36" s="158" t="s">
        <v>231</v>
      </c>
      <c r="P36" s="594" t="str">
        <f>IF(AE34="","",AE34)</f>
        <v/>
      </c>
      <c r="Q36" s="594"/>
      <c r="R36" s="594"/>
      <c r="S36" s="185" t="s">
        <v>233</v>
      </c>
      <c r="T36" s="594" t="str">
        <f>IF(AE35="","",AE35)</f>
        <v/>
      </c>
      <c r="U36" s="594"/>
      <c r="V36" s="594"/>
      <c r="W36" s="163" t="s">
        <v>234</v>
      </c>
      <c r="X36" s="664" t="s">
        <v>235</v>
      </c>
      <c r="Y36" s="664"/>
      <c r="Z36" s="664"/>
      <c r="AA36" s="226"/>
      <c r="AB36" s="184" t="s">
        <v>238</v>
      </c>
      <c r="AC36" s="201" t="s">
        <v>232</v>
      </c>
      <c r="AE36" s="27"/>
    </row>
    <row r="37" spans="1:32" ht="21.75" customHeight="1" x14ac:dyDescent="0.15">
      <c r="A37" s="177">
        <v>2</v>
      </c>
      <c r="B37" s="579" t="s">
        <v>2309</v>
      </c>
      <c r="C37" s="580"/>
      <c r="D37" s="580"/>
      <c r="E37" s="580"/>
      <c r="F37" s="580"/>
      <c r="G37" s="580"/>
      <c r="H37" s="581"/>
      <c r="I37" s="569" t="str">
        <f>別表３!F21</f>
        <v>-</v>
      </c>
      <c r="J37" s="569"/>
      <c r="K37" s="569"/>
      <c r="L37" s="569"/>
      <c r="M37" s="569"/>
      <c r="N37" s="570"/>
      <c r="O37" s="588" t="str">
        <f>IFERROR(IF(AA36&lt;3,"　",IF(AA36=3,(別表３!I21-別表３!F21)/ABS(別表３!F21),IF(AA36=4,(別表３!J21-別表３!F21)/ABS(別表３!F21),IF(AA36=5,(別表３!K21-別表３!F21)/ABS(別表３!F21))))),0)</f>
        <v>　</v>
      </c>
      <c r="P37" s="589"/>
      <c r="Q37" s="589"/>
      <c r="R37" s="589"/>
      <c r="S37" s="589"/>
      <c r="T37" s="589"/>
      <c r="U37" s="589"/>
      <c r="V37" s="589"/>
      <c r="W37" s="589"/>
      <c r="X37" s="589"/>
      <c r="Y37" s="589"/>
      <c r="Z37" s="589"/>
      <c r="AA37" s="589"/>
      <c r="AB37" s="590"/>
      <c r="AC37" s="202" t="s">
        <v>2371</v>
      </c>
    </row>
    <row r="38" spans="1:32" ht="21.75" customHeight="1" thickBot="1" x14ac:dyDescent="0.2">
      <c r="A38" s="178">
        <v>3</v>
      </c>
      <c r="B38" s="582" t="s">
        <v>2308</v>
      </c>
      <c r="C38" s="583"/>
      <c r="D38" s="583"/>
      <c r="E38" s="583"/>
      <c r="F38" s="583"/>
      <c r="G38" s="583"/>
      <c r="H38" s="584"/>
      <c r="I38" s="571">
        <f>別表３!F12</f>
        <v>0</v>
      </c>
      <c r="J38" s="571"/>
      <c r="K38" s="571"/>
      <c r="L38" s="571"/>
      <c r="M38" s="571"/>
      <c r="N38" s="572"/>
      <c r="O38" s="591" t="str">
        <f>IFERROR(IF(AA36&lt;3,"　",IF(AA36=3,(別表３!I12-別表３!F12)/ABS(別表３!F12),IF(AA36=4,(別表３!J12-別表３!F12)/ABS(別表３!F12),IF(AA36=5,(別表３!K12-別表３!F12)/ABS(別表３!F12))))),0)</f>
        <v>　</v>
      </c>
      <c r="P38" s="592"/>
      <c r="Q38" s="592"/>
      <c r="R38" s="592"/>
      <c r="S38" s="592"/>
      <c r="T38" s="592"/>
      <c r="U38" s="592"/>
      <c r="V38" s="592"/>
      <c r="W38" s="592"/>
      <c r="X38" s="592"/>
      <c r="Y38" s="592"/>
      <c r="Z38" s="592"/>
      <c r="AA38" s="592"/>
      <c r="AB38" s="593"/>
      <c r="AC38" s="203" t="s">
        <v>2372</v>
      </c>
    </row>
    <row r="39" spans="1:32" ht="21.75" customHeight="1" x14ac:dyDescent="0.15">
      <c r="A39" s="453"/>
      <c r="B39" s="454"/>
      <c r="C39" s="453"/>
      <c r="D39" s="453"/>
      <c r="E39" s="453"/>
      <c r="F39" s="453"/>
      <c r="G39" s="453"/>
      <c r="H39" s="453"/>
      <c r="I39" s="455"/>
      <c r="J39" s="455"/>
      <c r="K39" s="455"/>
      <c r="L39" s="455"/>
      <c r="M39" s="455"/>
      <c r="N39" s="455"/>
      <c r="O39" s="456"/>
      <c r="P39" s="456"/>
      <c r="Q39" s="456"/>
      <c r="R39" s="456"/>
      <c r="S39" s="456"/>
      <c r="T39" s="456"/>
      <c r="U39" s="456"/>
      <c r="V39" s="456"/>
      <c r="W39" s="456"/>
      <c r="X39" s="456"/>
      <c r="Y39" s="456"/>
      <c r="Z39" s="456"/>
      <c r="AA39" s="456"/>
      <c r="AB39" s="456"/>
      <c r="AC39" s="203"/>
    </row>
    <row r="40" spans="1:32" ht="132.75" customHeight="1" x14ac:dyDescent="0.15">
      <c r="I40" s="457" t="s">
        <v>2493</v>
      </c>
      <c r="J40" s="457" t="s">
        <v>2490</v>
      </c>
      <c r="K40" s="457" t="s">
        <v>2491</v>
      </c>
      <c r="L40" s="457" t="s">
        <v>2492</v>
      </c>
    </row>
    <row r="41" spans="1:32" ht="45.75" customHeight="1" x14ac:dyDescent="0.15">
      <c r="B41" s="596"/>
      <c r="C41" s="596"/>
      <c r="D41" s="596"/>
      <c r="E41" s="596"/>
      <c r="F41" s="596"/>
      <c r="G41" s="596"/>
      <c r="H41" s="596"/>
      <c r="I41" s="458">
        <v>3</v>
      </c>
      <c r="J41" s="459">
        <v>0.09</v>
      </c>
      <c r="K41" s="459">
        <v>0.09</v>
      </c>
      <c r="L41" s="460">
        <v>4.4999999999999998E-2</v>
      </c>
      <c r="O41" s="665" t="str">
        <f>IFERROR(IF(AA36&lt;3,"　",IF(AA36=3,(別表３!I19-別表３!F19)/ABS(別表３!F19),IF(AA36=4,(別表３!J19-別表３!F19)/ABS(別表３!F19),IF(AA36=5,(別表３!K19-別表３!F19)/ABS(別表３!F19))))),0)</f>
        <v>　</v>
      </c>
      <c r="P41" s="666"/>
      <c r="Q41" s="666"/>
      <c r="R41" s="666"/>
      <c r="S41" s="666"/>
      <c r="T41" s="666"/>
      <c r="U41" s="667"/>
      <c r="V41" s="668" t="e">
        <f>VLOOKUP(AA36,I41:L43,2,FALSE)</f>
        <v>#N/A</v>
      </c>
      <c r="W41" s="669"/>
      <c r="X41" s="669"/>
      <c r="Y41" s="669"/>
      <c r="Z41" s="669"/>
      <c r="AA41" s="669"/>
      <c r="AB41" s="670"/>
    </row>
    <row r="42" spans="1:32" ht="45.75" customHeight="1" x14ac:dyDescent="0.15">
      <c r="B42" s="672"/>
      <c r="C42" s="673"/>
      <c r="D42" s="673"/>
      <c r="E42" s="673"/>
      <c r="F42" s="673"/>
      <c r="G42" s="673"/>
      <c r="H42" s="673"/>
      <c r="I42" s="458">
        <v>4</v>
      </c>
      <c r="J42" s="459">
        <v>0.12</v>
      </c>
      <c r="K42" s="459">
        <v>0.12</v>
      </c>
      <c r="L42" s="459">
        <v>0.06</v>
      </c>
      <c r="O42" s="665" t="str">
        <f>IFERROR(IF(AA36&lt;3,"　",IF(AA36=3,(別表３!I21-別表３!F21)/ABS(別表３!F21),IF(AA36=4,(別表３!J21-別表３!F21)/ABS(別表３!F21),IF(AA36=5,(別表３!K21-別表３!F21)/ABS(別表３!F21))))),0)</f>
        <v>　</v>
      </c>
      <c r="P42" s="666"/>
      <c r="Q42" s="666"/>
      <c r="R42" s="666"/>
      <c r="S42" s="666"/>
      <c r="T42" s="666"/>
      <c r="U42" s="667"/>
      <c r="V42" s="668" t="e">
        <f>VLOOKUP(AA36,I41:L43,3,FALSE)</f>
        <v>#N/A</v>
      </c>
      <c r="W42" s="669"/>
      <c r="X42" s="669"/>
      <c r="Y42" s="669"/>
      <c r="Z42" s="669"/>
      <c r="AA42" s="669"/>
      <c r="AB42" s="670"/>
    </row>
    <row r="43" spans="1:32" ht="32.25" customHeight="1" x14ac:dyDescent="0.15">
      <c r="B43" s="596"/>
      <c r="C43" s="577"/>
      <c r="D43" s="577"/>
      <c r="E43" s="577"/>
      <c r="F43" s="577"/>
      <c r="G43" s="577"/>
      <c r="H43" s="577"/>
      <c r="I43" s="458">
        <v>5</v>
      </c>
      <c r="J43" s="459">
        <v>0.15</v>
      </c>
      <c r="K43" s="459">
        <v>0.15</v>
      </c>
      <c r="L43" s="460">
        <v>7.4999999999999997E-2</v>
      </c>
      <c r="O43" s="595" t="str">
        <f>IFERROR(IF(AA36&lt;3,"　",IF(AA36=3,(別表３!I12-別表３!F12)/ABS(別表３!F12),IF(AA36=4,(別表３!J12-別表３!F12)/ABS(別表３!F12),IF(AA36=5,(別表３!K12-別表３!F12)/ABS(別表３!F12))))),0)</f>
        <v>　</v>
      </c>
      <c r="P43" s="595"/>
      <c r="Q43" s="595"/>
      <c r="R43" s="595"/>
      <c r="S43" s="595"/>
      <c r="T43" s="595"/>
      <c r="U43" s="595"/>
      <c r="V43" s="562" t="e">
        <f>VLOOKUP(AA36,I41:L43,4,FALSE)</f>
        <v>#N/A</v>
      </c>
      <c r="W43" s="562"/>
      <c r="X43" s="562"/>
      <c r="Y43" s="562"/>
      <c r="Z43" s="562"/>
      <c r="AA43" s="562"/>
      <c r="AB43" s="562"/>
    </row>
  </sheetData>
  <sheetProtection formatCells="0" formatColumns="0" formatRows="0"/>
  <dataConsolidate/>
  <mergeCells count="52">
    <mergeCell ref="I34:N34"/>
    <mergeCell ref="A34:H34"/>
    <mergeCell ref="T36:V36"/>
    <mergeCell ref="X36:Z36"/>
    <mergeCell ref="O42:U42"/>
    <mergeCell ref="V41:AB41"/>
    <mergeCell ref="V42:AB42"/>
    <mergeCell ref="O34:AB34"/>
    <mergeCell ref="B41:H41"/>
    <mergeCell ref="B42:H42"/>
    <mergeCell ref="O41:U41"/>
    <mergeCell ref="A13:E13"/>
    <mergeCell ref="A14:E14"/>
    <mergeCell ref="F13:I13"/>
    <mergeCell ref="K13:N13"/>
    <mergeCell ref="K14:N14"/>
    <mergeCell ref="F14:I14"/>
    <mergeCell ref="A30:AB33"/>
    <mergeCell ref="A21:AB22"/>
    <mergeCell ref="A25:AB28"/>
    <mergeCell ref="A29:AB29"/>
    <mergeCell ref="A15:AB15"/>
    <mergeCell ref="A17:AB17"/>
    <mergeCell ref="A24:AB24"/>
    <mergeCell ref="O2:AB2"/>
    <mergeCell ref="A4:N4"/>
    <mergeCell ref="A3:N3"/>
    <mergeCell ref="O4:AB4"/>
    <mergeCell ref="O6:AB7"/>
    <mergeCell ref="O3:AB3"/>
    <mergeCell ref="A2:N2"/>
    <mergeCell ref="O14:Q14"/>
    <mergeCell ref="R14:S14"/>
    <mergeCell ref="X14:Y14"/>
    <mergeCell ref="A20:AB20"/>
    <mergeCell ref="A23:AB23"/>
    <mergeCell ref="A16:AB16"/>
    <mergeCell ref="A18:AB19"/>
    <mergeCell ref="V43:AB43"/>
    <mergeCell ref="A35:A36"/>
    <mergeCell ref="I35:N36"/>
    <mergeCell ref="I37:N37"/>
    <mergeCell ref="I38:N38"/>
    <mergeCell ref="B35:H36"/>
    <mergeCell ref="B37:H37"/>
    <mergeCell ref="B38:H38"/>
    <mergeCell ref="O35:AB35"/>
    <mergeCell ref="O37:AB37"/>
    <mergeCell ref="O38:AB38"/>
    <mergeCell ref="P36:R36"/>
    <mergeCell ref="O43:U43"/>
    <mergeCell ref="B43:H43"/>
  </mergeCells>
  <phoneticPr fontId="1"/>
  <conditionalFormatting sqref="T9">
    <cfRule type="expression" dxfId="154" priority="20">
      <formula>COUNTIF($T$9:$Z$9,"○")&gt;1</formula>
    </cfRule>
    <cfRule type="expression" dxfId="153" priority="49">
      <formula>AND($T$9="",$W$9="",$Z$9="")</formula>
    </cfRule>
  </conditionalFormatting>
  <conditionalFormatting sqref="W9">
    <cfRule type="expression" dxfId="152" priority="19">
      <formula>COUNTIF($T$9:$Z$9,"○")&gt;1</formula>
    </cfRule>
    <cfRule type="expression" dxfId="151" priority="48">
      <formula>AND($T$9="",$W$9="",$Z$9="")</formula>
    </cfRule>
  </conditionalFormatting>
  <conditionalFormatting sqref="Z9">
    <cfRule type="expression" dxfId="150" priority="18">
      <formula>COUNTIF($T$9:$Z$9,"○")&gt;1</formula>
    </cfRule>
    <cfRule type="expression" dxfId="149" priority="47">
      <formula>AND($T$9="",$W$9="",$Z$9="")</formula>
    </cfRule>
  </conditionalFormatting>
  <conditionalFormatting sqref="P11">
    <cfRule type="expression" dxfId="148" priority="17">
      <formula>COUNTIF($P$11:$X$11,"○")&gt;1</formula>
    </cfRule>
    <cfRule type="expression" dxfId="147" priority="46">
      <formula>AND($P$11="",$T$11="",$X$11="")</formula>
    </cfRule>
  </conditionalFormatting>
  <conditionalFormatting sqref="T11">
    <cfRule type="expression" dxfId="146" priority="16">
      <formula>COUNTIF($P$11:$X$11,"○")&gt;1</formula>
    </cfRule>
    <cfRule type="expression" dxfId="145" priority="45">
      <formula>AND($P$11="",$T$11="",$X$11="")</formula>
    </cfRule>
  </conditionalFormatting>
  <conditionalFormatting sqref="X11">
    <cfRule type="expression" dxfId="144" priority="15">
      <formula>COUNTIF($P$11:$X$11,"○")&gt;1</formula>
    </cfRule>
    <cfRule type="expression" dxfId="143" priority="44">
      <formula>AND($P$11="",$T$11="",$X$11="")</formula>
    </cfRule>
  </conditionalFormatting>
  <conditionalFormatting sqref="B6">
    <cfRule type="expression" dxfId="142" priority="43">
      <formula>AND($B$6="",$B$7="",$B$8="",$B$9="",$B$10="",$B$11="")</formula>
    </cfRule>
  </conditionalFormatting>
  <conditionalFormatting sqref="B7">
    <cfRule type="expression" dxfId="141" priority="42">
      <formula>AND($B$6="",$B$7="",$B$8="",$B$9="",$B$10="",$B$11="")</formula>
    </cfRule>
  </conditionalFormatting>
  <conditionalFormatting sqref="B8">
    <cfRule type="expression" dxfId="140" priority="41">
      <formula>AND($B$6="",$B$7="",$B$8="",$B$9="",$B$10="",$B$11="")</formula>
    </cfRule>
  </conditionalFormatting>
  <conditionalFormatting sqref="B9">
    <cfRule type="expression" dxfId="139" priority="40">
      <formula>AND($B$6="",$B$7="",$B$8="",$B$9="",$B$10="",$B$11="")</formula>
    </cfRule>
  </conditionalFormatting>
  <conditionalFormatting sqref="B10">
    <cfRule type="expression" dxfId="138" priority="39">
      <formula>AND($B$6="",$B$7="",$B$8="",$B$9="",$B$10="",$B$11="")</formula>
    </cfRule>
  </conditionalFormatting>
  <conditionalFormatting sqref="B11">
    <cfRule type="expression" dxfId="137" priority="38">
      <formula>AND($B$6="",$B$7="",$B$8="",$B$9="",$B$10="",$B$11="")</formula>
    </cfRule>
  </conditionalFormatting>
  <conditionalFormatting sqref="AA36">
    <cfRule type="cellIs" dxfId="136" priority="35" operator="equal">
      <formula>""</formula>
    </cfRule>
  </conditionalFormatting>
  <conditionalFormatting sqref="R14:S14">
    <cfRule type="expression" dxfId="135" priority="32">
      <formula>AND($B$10="○",$R$14="")</formula>
    </cfRule>
  </conditionalFormatting>
  <conditionalFormatting sqref="U14">
    <cfRule type="expression" dxfId="134" priority="31">
      <formula>AND($B$10="○",$U$14="")</formula>
    </cfRule>
  </conditionalFormatting>
  <conditionalFormatting sqref="X14:Y14">
    <cfRule type="expression" dxfId="133" priority="30">
      <formula>AND($B$10="○",$X$14="")</formula>
    </cfRule>
  </conditionalFormatting>
  <conditionalFormatting sqref="AA14">
    <cfRule type="expression" dxfId="132" priority="29">
      <formula>AND($B$10="○",$AA$14="")</formula>
    </cfRule>
  </conditionalFormatting>
  <conditionalFormatting sqref="O6:AB7">
    <cfRule type="cellIs" dxfId="131" priority="22" operator="equal">
      <formula>""</formula>
    </cfRule>
  </conditionalFormatting>
  <conditionalFormatting sqref="A21:AB21">
    <cfRule type="cellIs" dxfId="130" priority="12" operator="equal">
      <formula>""</formula>
    </cfRule>
  </conditionalFormatting>
  <conditionalFormatting sqref="A24:AB24">
    <cfRule type="cellIs" dxfId="129" priority="11" operator="equal">
      <formula>""</formula>
    </cfRule>
  </conditionalFormatting>
  <conditionalFormatting sqref="A25:AB26">
    <cfRule type="cellIs" dxfId="128" priority="10" operator="equal">
      <formula>""</formula>
    </cfRule>
  </conditionalFormatting>
  <conditionalFormatting sqref="A29:AB29 A30">
    <cfRule type="cellIs" dxfId="127" priority="9" operator="equal">
      <formula>""</formula>
    </cfRule>
  </conditionalFormatting>
  <conditionalFormatting sqref="A18:AB18">
    <cfRule type="cellIs" dxfId="126" priority="8" operator="equal">
      <formula>""</formula>
    </cfRule>
  </conditionalFormatting>
  <conditionalFormatting sqref="O38:AB39">
    <cfRule type="expression" dxfId="125" priority="5">
      <formula>$O$43&lt;$V$43</formula>
    </cfRule>
  </conditionalFormatting>
  <conditionalFormatting sqref="O35:AB35 O37:AB37">
    <cfRule type="expression" dxfId="124" priority="4">
      <formula>AND($O$41&lt;$V$41,$O$42&lt;$V$42)</formula>
    </cfRule>
  </conditionalFormatting>
  <dataValidations count="11">
    <dataValidation type="list" allowBlank="1" showInputMessage="1" showErrorMessage="1" sqref="T9 X11 W9 T11 Z9 P11">
      <formula1>"○"</formula1>
    </dataValidation>
    <dataValidation type="list" allowBlank="1" showInputMessage="1" showErrorMessage="1" sqref="AA36">
      <formula1>"3,4,5"</formula1>
    </dataValidation>
    <dataValidation type="whole" allowBlank="1" showInputMessage="1" showErrorMessage="1" sqref="AA14 U14">
      <formula1>1</formula1>
      <formula2>12</formula2>
    </dataValidation>
    <dataValidation type="whole" operator="greaterThanOrEqual" allowBlank="1" showInputMessage="1" showErrorMessage="1" prompt="「新事業活動の類型」で「５」を選択した場合のみ入力が必要です。" sqref="R14:S14 X14:Y14">
      <formula1>1</formula1>
    </dataValidation>
    <dataValidation operator="greaterThanOrEqual" allowBlank="1" showInputMessage="1" showErrorMessage="1" sqref="F13:F14 J13:K14"/>
    <dataValidation type="list" allowBlank="1" showInputMessage="1" showErrorMessage="1" promptTitle="類型１＜例＞" prompt="○大手メーカーの部品製造を中心に事業を営んでいた金属加工業者が、これまで培った技術を活かして、自社オリジナル家具を新たに開発する。_x000a_○日本酒を製造していた醸造元が、自社生産の日本酒を使用した新しい洋菓子を開発する。" sqref="B6">
      <formula1>"○"</formula1>
    </dataValidation>
    <dataValidation type="list" allowBlank="1" showInputMessage="1" showErrorMessage="1" promptTitle="類型２＜例＞" prompt="○理髪店が、従来のヘアカットに加えて、男性のスキンケアに特化した新しいサービスの提供を開始する。_x000a_○音楽教室が、時間指定のレッスンに加えて、受講生が自由に視聴できるレッスン動画を作成し、新たに提供を開始する。" sqref="B7">
      <formula1>"○"</formula1>
    </dataValidation>
    <dataValidation type="list" allowBlank="1" showInputMessage="1" showErrorMessage="1" promptTitle="類型３＜例＞" prompt="○板金加工業者が、新たな生産設備を導入することにより、これまで外注していた工程を内製化することで納期を短縮し、新規受注案件を増やす。_x000a_○食品製造業者が、手作業で行っていた工程を韴械化することで、生産量を増やすとともに、製造部門から営業部門への従業員の配置転換を行う。" sqref="B8">
      <formula1>"○"</formula1>
    </dataValidation>
    <dataValidation type="list" allowBlank="1" showInputMessage="1" showErrorMessage="1" promptTitle="類型４＜例＞" prompt="○建物診断業者が、ドローン及び最新スキャン技術を使用した新しい診断方法を導入し、診断結果をクラウドで提供する新サービスを開始する。_x000a_○飲食店が、店頭にテイクアウト専用の販売カウンターを設けることで接客スピードを上げるとともに、インターネットによる事前注文システムを導入する。" sqref="B9">
      <formula1>"○"</formula1>
    </dataValidation>
    <dataValidation type="list" allowBlank="1" showInputMessage="1" showErrorMessage="1" promptTitle="類型５＜例＞" prompt="○介護用ロボットの利便性向上を図るための実証実験と研究開発を行い、その成果を元に新しい介護用ロボットの製造に取り組む。_x000a_○希少金属を使用しない電子韴器の開発技術について研究を行い、その成果を展示会等で公表して、新技術を活用できる業務提携先の獲得を目指す。" sqref="B10">
      <formula1>"○"</formula1>
    </dataValidation>
    <dataValidation type="list" allowBlank="1" showInputMessage="1" showErrorMessage="1" promptTitle="類型６＜例＞" prompt="○原材料の新たな調達方法や、商品供給における新たな物流システムの導入_x000a_○ＡＩ（人工知能）の導入による経営管理業務の効率化_x000a_○幹部社員育成のための専門分野についての研修制度の導入_x000a_○フェイスブックやインスタグラム等を活用した情報発信、顧客ニーズの把握　　等" sqref="B11">
      <formula1>"○"</formula1>
    </dataValidation>
  </dataValidations>
  <pageMargins left="0.7" right="0.7" top="0.75" bottom="0.75" header="0.3" footer="0.3"/>
  <pageSetup paperSize="9" fitToHeight="0" orientation="portrait" r:id="rId1"/>
  <rowBreaks count="1" manualBreakCount="1">
    <brk id="22" max="2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pageSetUpPr fitToPage="1"/>
  </sheetPr>
  <dimension ref="A1:X24"/>
  <sheetViews>
    <sheetView view="pageBreakPreview" zoomScaleNormal="100" zoomScaleSheetLayoutView="100" workbookViewId="0">
      <selection activeCell="N9" sqref="N9"/>
    </sheetView>
  </sheetViews>
  <sheetFormatPr defaultColWidth="1.625" defaultRowHeight="9" customHeight="1" x14ac:dyDescent="0.15"/>
  <cols>
    <col min="1" max="1" width="6.625" style="246" customWidth="1"/>
    <col min="2" max="2" width="27.625" style="246" customWidth="1"/>
    <col min="3" max="4" width="9.375" style="246" customWidth="1"/>
    <col min="5" max="7" width="2.375" style="246" bestFit="1" customWidth="1"/>
    <col min="8" max="8" width="2.75" style="246" customWidth="1"/>
    <col min="9" max="9" width="8.875" style="246" customWidth="1"/>
    <col min="10" max="11" width="7.125" style="246" customWidth="1"/>
    <col min="12" max="12" width="2.625" style="246" customWidth="1"/>
    <col min="13" max="24" width="9.625" style="246" customWidth="1"/>
    <col min="25" max="16384" width="1.625" style="246"/>
  </cols>
  <sheetData>
    <row r="1" spans="1:24" ht="18" customHeight="1" x14ac:dyDescent="0.15">
      <c r="A1" s="251" t="s">
        <v>2243</v>
      </c>
      <c r="B1" s="245"/>
      <c r="C1" s="245"/>
      <c r="D1" s="245"/>
      <c r="E1" s="245"/>
      <c r="F1" s="245"/>
      <c r="G1" s="245"/>
      <c r="H1" s="245"/>
      <c r="I1" s="245"/>
      <c r="J1" s="245"/>
      <c r="K1" s="245"/>
    </row>
    <row r="2" spans="1:24" ht="18" customHeight="1" x14ac:dyDescent="0.15">
      <c r="A2" s="252" t="s">
        <v>1</v>
      </c>
      <c r="B2" s="683" t="str">
        <f>IFERROR(別表６!F3&amp;" ","　")</f>
        <v xml:space="preserve"> </v>
      </c>
      <c r="C2" s="683"/>
      <c r="D2" s="247"/>
      <c r="E2" s="247"/>
      <c r="F2" s="247"/>
      <c r="G2" s="247"/>
      <c r="H2" s="245"/>
      <c r="I2" s="248"/>
      <c r="J2" s="248"/>
      <c r="K2" s="248"/>
    </row>
    <row r="3" spans="1:24" ht="18" customHeight="1" thickBot="1" x14ac:dyDescent="0.2">
      <c r="A3" s="249"/>
      <c r="B3" s="249"/>
      <c r="C3" s="249"/>
      <c r="D3" s="250"/>
      <c r="E3" s="250"/>
      <c r="F3" s="250"/>
      <c r="G3" s="250"/>
      <c r="H3" s="250"/>
      <c r="I3" s="684" t="s">
        <v>2244</v>
      </c>
      <c r="J3" s="684"/>
      <c r="K3" s="684"/>
    </row>
    <row r="4" spans="1:24" ht="18" customHeight="1" x14ac:dyDescent="0.15">
      <c r="A4" s="681" t="s">
        <v>10</v>
      </c>
      <c r="B4" s="680" t="s">
        <v>15</v>
      </c>
      <c r="C4" s="680"/>
      <c r="D4" s="680"/>
      <c r="E4" s="680"/>
      <c r="F4" s="680"/>
      <c r="G4" s="680"/>
      <c r="H4" s="680"/>
      <c r="I4" s="677" t="s">
        <v>14</v>
      </c>
      <c r="J4" s="678"/>
      <c r="K4" s="679"/>
    </row>
    <row r="5" spans="1:24" ht="18" customHeight="1" thickBot="1" x14ac:dyDescent="0.2">
      <c r="A5" s="682"/>
      <c r="B5" s="253" t="s">
        <v>16</v>
      </c>
      <c r="C5" s="253" t="s">
        <v>13</v>
      </c>
      <c r="D5" s="253" t="s">
        <v>12</v>
      </c>
      <c r="E5" s="685" t="s">
        <v>11</v>
      </c>
      <c r="F5" s="686"/>
      <c r="G5" s="686"/>
      <c r="H5" s="687"/>
      <c r="I5" s="254" t="s">
        <v>7</v>
      </c>
      <c r="J5" s="255" t="s">
        <v>8</v>
      </c>
      <c r="K5" s="256" t="s">
        <v>9</v>
      </c>
    </row>
    <row r="6" spans="1:24" ht="36" customHeight="1" x14ac:dyDescent="0.15">
      <c r="A6" s="227"/>
      <c r="B6" s="228"/>
      <c r="C6" s="442"/>
      <c r="D6" s="442"/>
      <c r="E6" s="443"/>
      <c r="F6" s="462" t="s">
        <v>2466</v>
      </c>
      <c r="G6" s="446"/>
      <c r="H6" s="465" t="s">
        <v>2471</v>
      </c>
      <c r="I6" s="229"/>
      <c r="J6" s="230"/>
      <c r="K6" s="231"/>
      <c r="M6" s="468" t="str">
        <f>IF(OR(別表６!$F$8="",別表６!$K$8=""),"",EDATE(DATE(別表６!$F$8,別表６!$K$8,1),1))</f>
        <v/>
      </c>
      <c r="N6" s="469" t="str">
        <f>IF(OR(別表６!$F$8="",別表６!$K$8=""),"",EDATE(DATE(別表６!$F$8,別表６!$K$8,1),2))</f>
        <v/>
      </c>
      <c r="O6" s="469" t="str">
        <f>IF(OR(別表６!$F$8="",別表６!$K$8=""),"",EDATE(DATE(別表６!$F$8,別表６!$K$8,1),3))</f>
        <v/>
      </c>
      <c r="P6" s="469" t="str">
        <f>IF(OR(別表６!$F$8="",別表６!$K$8=""),"",EDATE(DATE(別表６!$F$8,別表６!$K$8,1),4))</f>
        <v/>
      </c>
      <c r="Q6" s="469" t="str">
        <f>IF(OR(別表６!$F$8="",別表６!$K$8=""),"",EDATE(DATE(別表６!$F$8,別表６!$K$8,1),5))</f>
        <v/>
      </c>
      <c r="R6" s="469" t="str">
        <f>IF(OR(別表６!$F$8="",別表６!$K$8=""),"",EDATE(DATE(別表６!$F$8,別表６!$K$8,1),6))</f>
        <v/>
      </c>
      <c r="S6" s="469" t="str">
        <f>IF(OR(別表６!$F$8="",別表６!$K$8=""),"",EDATE(DATE(別表６!$F$8,別表６!$K$8,1),7))</f>
        <v/>
      </c>
      <c r="T6" s="469" t="str">
        <f>IF(OR(別表６!$F$8="",別表６!$K$8=""),"",EDATE(DATE(別表６!$F$8,別表６!$K$8,1),8))</f>
        <v/>
      </c>
      <c r="U6" s="469" t="str">
        <f>IF(OR(別表６!$F$8="",別表６!$K$8=""),"",EDATE(DATE(別表６!$F$8,別表６!$K$8,1),9))</f>
        <v/>
      </c>
      <c r="V6" s="469" t="str">
        <f>IF(OR(別表６!$F$8="",別表６!$K$8=""),"",EDATE(DATE(別表６!$F$8,別表６!$K$8,1),10))</f>
        <v/>
      </c>
      <c r="W6" s="469" t="str">
        <f>IF(OR(別表６!$F$8="",別表６!$K$8=""),"",EDATE(DATE(別表６!$F$8,別表６!$K$8,1),11))</f>
        <v/>
      </c>
      <c r="X6" s="470" t="str">
        <f>IF(OR(別表６!$F$8="",別表６!$K$8=""),"",EDATE(DATE(別表６!$F$8,別表６!$K$8,1),12))</f>
        <v/>
      </c>
    </row>
    <row r="7" spans="1:24" ht="36" customHeight="1" thickBot="1" x14ac:dyDescent="0.2">
      <c r="A7" s="232"/>
      <c r="B7" s="233"/>
      <c r="C7" s="234"/>
      <c r="D7" s="441"/>
      <c r="E7" s="444"/>
      <c r="F7" s="463" t="s">
        <v>2466</v>
      </c>
      <c r="G7" s="447"/>
      <c r="H7" s="466" t="s">
        <v>2472</v>
      </c>
      <c r="I7" s="235"/>
      <c r="J7" s="236"/>
      <c r="K7" s="237"/>
      <c r="M7" s="674" t="s">
        <v>2467</v>
      </c>
      <c r="N7" s="675"/>
      <c r="O7" s="675"/>
      <c r="P7" s="675" t="s">
        <v>2468</v>
      </c>
      <c r="Q7" s="675"/>
      <c r="R7" s="675"/>
      <c r="S7" s="675" t="s">
        <v>2469</v>
      </c>
      <c r="T7" s="675"/>
      <c r="U7" s="675"/>
      <c r="V7" s="675" t="s">
        <v>2470</v>
      </c>
      <c r="W7" s="675"/>
      <c r="X7" s="676"/>
    </row>
    <row r="8" spans="1:24" ht="36" customHeight="1" x14ac:dyDescent="0.15">
      <c r="A8" s="232"/>
      <c r="B8" s="233"/>
      <c r="C8" s="234"/>
      <c r="D8" s="441"/>
      <c r="E8" s="444"/>
      <c r="F8" s="463" t="s">
        <v>2466</v>
      </c>
      <c r="G8" s="447"/>
      <c r="H8" s="466" t="s">
        <v>2472</v>
      </c>
      <c r="I8" s="235"/>
      <c r="J8" s="236"/>
      <c r="K8" s="237"/>
    </row>
    <row r="9" spans="1:24" ht="36" customHeight="1" x14ac:dyDescent="0.15">
      <c r="A9" s="232"/>
      <c r="B9" s="233"/>
      <c r="C9" s="234"/>
      <c r="D9" s="441"/>
      <c r="E9" s="444"/>
      <c r="F9" s="463" t="s">
        <v>2466</v>
      </c>
      <c r="G9" s="447"/>
      <c r="H9" s="466" t="s">
        <v>2472</v>
      </c>
      <c r="I9" s="235"/>
      <c r="J9" s="236"/>
      <c r="K9" s="237"/>
    </row>
    <row r="10" spans="1:24" ht="36" customHeight="1" x14ac:dyDescent="0.15">
      <c r="A10" s="232"/>
      <c r="B10" s="233"/>
      <c r="C10" s="234"/>
      <c r="D10" s="441"/>
      <c r="E10" s="444"/>
      <c r="F10" s="463" t="s">
        <v>2466</v>
      </c>
      <c r="G10" s="447"/>
      <c r="H10" s="466" t="s">
        <v>2472</v>
      </c>
      <c r="I10" s="235"/>
      <c r="J10" s="236"/>
      <c r="K10" s="237"/>
    </row>
    <row r="11" spans="1:24" ht="36" customHeight="1" x14ac:dyDescent="0.15">
      <c r="A11" s="232"/>
      <c r="B11" s="233"/>
      <c r="C11" s="234"/>
      <c r="D11" s="441"/>
      <c r="E11" s="444"/>
      <c r="F11" s="463" t="s">
        <v>2466</v>
      </c>
      <c r="G11" s="447"/>
      <c r="H11" s="466" t="s">
        <v>2472</v>
      </c>
      <c r="I11" s="235"/>
      <c r="J11" s="236"/>
      <c r="K11" s="237"/>
    </row>
    <row r="12" spans="1:24" ht="36" customHeight="1" x14ac:dyDescent="0.15">
      <c r="A12" s="232"/>
      <c r="B12" s="233"/>
      <c r="C12" s="234"/>
      <c r="D12" s="441"/>
      <c r="E12" s="444"/>
      <c r="F12" s="463" t="s">
        <v>2466</v>
      </c>
      <c r="G12" s="447"/>
      <c r="H12" s="466" t="s">
        <v>2472</v>
      </c>
      <c r="I12" s="235"/>
      <c r="J12" s="236"/>
      <c r="K12" s="237"/>
    </row>
    <row r="13" spans="1:24" ht="36" customHeight="1" x14ac:dyDescent="0.15">
      <c r="A13" s="232"/>
      <c r="B13" s="233"/>
      <c r="C13" s="234"/>
      <c r="D13" s="234"/>
      <c r="E13" s="444"/>
      <c r="F13" s="463" t="s">
        <v>2466</v>
      </c>
      <c r="G13" s="447"/>
      <c r="H13" s="466" t="s">
        <v>2472</v>
      </c>
      <c r="I13" s="235"/>
      <c r="J13" s="236"/>
      <c r="K13" s="237"/>
    </row>
    <row r="14" spans="1:24" ht="36" customHeight="1" x14ac:dyDescent="0.15">
      <c r="A14" s="232"/>
      <c r="B14" s="233"/>
      <c r="C14" s="234"/>
      <c r="D14" s="234"/>
      <c r="E14" s="444"/>
      <c r="F14" s="463" t="s">
        <v>2466</v>
      </c>
      <c r="G14" s="447"/>
      <c r="H14" s="466" t="s">
        <v>2472</v>
      </c>
      <c r="I14" s="235"/>
      <c r="J14" s="236"/>
      <c r="K14" s="237"/>
    </row>
    <row r="15" spans="1:24" ht="36" customHeight="1" x14ac:dyDescent="0.15">
      <c r="A15" s="232"/>
      <c r="B15" s="233"/>
      <c r="C15" s="234"/>
      <c r="D15" s="234"/>
      <c r="E15" s="444"/>
      <c r="F15" s="463" t="s">
        <v>2466</v>
      </c>
      <c r="G15" s="447"/>
      <c r="H15" s="466" t="s">
        <v>2472</v>
      </c>
      <c r="I15" s="235"/>
      <c r="J15" s="236"/>
      <c r="K15" s="237"/>
    </row>
    <row r="16" spans="1:24" ht="36" customHeight="1" x14ac:dyDescent="0.15">
      <c r="A16" s="232"/>
      <c r="B16" s="233"/>
      <c r="C16" s="234"/>
      <c r="D16" s="234"/>
      <c r="E16" s="444"/>
      <c r="F16" s="463" t="s">
        <v>2466</v>
      </c>
      <c r="G16" s="447"/>
      <c r="H16" s="466" t="s">
        <v>2472</v>
      </c>
      <c r="I16" s="235"/>
      <c r="J16" s="236"/>
      <c r="K16" s="237"/>
    </row>
    <row r="17" spans="1:11" ht="36" customHeight="1" x14ac:dyDescent="0.15">
      <c r="A17" s="232"/>
      <c r="B17" s="233"/>
      <c r="C17" s="234"/>
      <c r="D17" s="441"/>
      <c r="E17" s="444"/>
      <c r="F17" s="463" t="s">
        <v>2466</v>
      </c>
      <c r="G17" s="447"/>
      <c r="H17" s="466" t="s">
        <v>2472</v>
      </c>
      <c r="I17" s="235"/>
      <c r="J17" s="236"/>
      <c r="K17" s="237"/>
    </row>
    <row r="18" spans="1:11" ht="36" customHeight="1" x14ac:dyDescent="0.15">
      <c r="A18" s="232"/>
      <c r="B18" s="233"/>
      <c r="C18" s="234"/>
      <c r="D18" s="441"/>
      <c r="E18" s="444"/>
      <c r="F18" s="463" t="s">
        <v>2466</v>
      </c>
      <c r="G18" s="447"/>
      <c r="H18" s="466" t="s">
        <v>2472</v>
      </c>
      <c r="I18" s="235"/>
      <c r="J18" s="236"/>
      <c r="K18" s="237"/>
    </row>
    <row r="19" spans="1:11" ht="36" customHeight="1" x14ac:dyDescent="0.15">
      <c r="A19" s="232"/>
      <c r="B19" s="233"/>
      <c r="C19" s="234"/>
      <c r="D19" s="441"/>
      <c r="E19" s="444"/>
      <c r="F19" s="463" t="s">
        <v>2466</v>
      </c>
      <c r="G19" s="447"/>
      <c r="H19" s="466" t="s">
        <v>2472</v>
      </c>
      <c r="I19" s="235"/>
      <c r="J19" s="236"/>
      <c r="K19" s="237"/>
    </row>
    <row r="20" spans="1:11" ht="36" customHeight="1" x14ac:dyDescent="0.15">
      <c r="A20" s="232"/>
      <c r="B20" s="233"/>
      <c r="C20" s="234"/>
      <c r="D20" s="441"/>
      <c r="E20" s="444"/>
      <c r="F20" s="463" t="s">
        <v>2466</v>
      </c>
      <c r="G20" s="447"/>
      <c r="H20" s="466" t="s">
        <v>2472</v>
      </c>
      <c r="I20" s="235"/>
      <c r="J20" s="236"/>
      <c r="K20" s="237"/>
    </row>
    <row r="21" spans="1:11" ht="36" customHeight="1" x14ac:dyDescent="0.15">
      <c r="A21" s="232"/>
      <c r="B21" s="233"/>
      <c r="C21" s="234"/>
      <c r="D21" s="441"/>
      <c r="E21" s="444"/>
      <c r="F21" s="463" t="s">
        <v>2466</v>
      </c>
      <c r="G21" s="447"/>
      <c r="H21" s="466" t="s">
        <v>2472</v>
      </c>
      <c r="I21" s="235"/>
      <c r="J21" s="236"/>
      <c r="K21" s="237"/>
    </row>
    <row r="22" spans="1:11" ht="36" customHeight="1" x14ac:dyDescent="0.15">
      <c r="A22" s="232"/>
      <c r="B22" s="233"/>
      <c r="C22" s="234"/>
      <c r="D22" s="441"/>
      <c r="E22" s="444"/>
      <c r="F22" s="463" t="s">
        <v>2466</v>
      </c>
      <c r="G22" s="447"/>
      <c r="H22" s="466" t="s">
        <v>2472</v>
      </c>
      <c r="I22" s="235"/>
      <c r="J22" s="236"/>
      <c r="K22" s="237"/>
    </row>
    <row r="23" spans="1:11" ht="36" customHeight="1" x14ac:dyDescent="0.15">
      <c r="A23" s="232"/>
      <c r="B23" s="233"/>
      <c r="C23" s="234"/>
      <c r="D23" s="441"/>
      <c r="E23" s="444"/>
      <c r="F23" s="463" t="s">
        <v>2466</v>
      </c>
      <c r="G23" s="447"/>
      <c r="H23" s="466" t="s">
        <v>2472</v>
      </c>
      <c r="I23" s="235"/>
      <c r="J23" s="236"/>
      <c r="K23" s="237"/>
    </row>
    <row r="24" spans="1:11" ht="36" customHeight="1" thickBot="1" x14ac:dyDescent="0.2">
      <c r="A24" s="238"/>
      <c r="B24" s="239"/>
      <c r="C24" s="240"/>
      <c r="D24" s="241"/>
      <c r="E24" s="445"/>
      <c r="F24" s="464" t="s">
        <v>2466</v>
      </c>
      <c r="G24" s="448"/>
      <c r="H24" s="467" t="s">
        <v>2472</v>
      </c>
      <c r="I24" s="242"/>
      <c r="J24" s="243"/>
      <c r="K24" s="244"/>
    </row>
  </sheetData>
  <sheetProtection algorithmName="SHA-512" hashValue="TUqeiWvH+NbIwX5jAg8W1TD46Tt/4D5XHO9QP7sO5N/Lj9EXnhNTWgKMNGkf3VYu+fnjh9+gLWCXs0Dgyi+N9Q==" saltValue="L9LeIBg1Ll05kOkzj70FeQ==" spinCount="100000" sheet="1" formatCells="0" formatColumns="0" formatRows="0" insertColumns="0" insertRows="0" deleteColumns="0" deleteRows="0" sort="0" autoFilter="0" pivotTables="0"/>
  <mergeCells count="10">
    <mergeCell ref="B4:H4"/>
    <mergeCell ref="A4:A5"/>
    <mergeCell ref="B2:C2"/>
    <mergeCell ref="I3:K3"/>
    <mergeCell ref="E5:H5"/>
    <mergeCell ref="M7:O7"/>
    <mergeCell ref="P7:R7"/>
    <mergeCell ref="S7:U7"/>
    <mergeCell ref="V7:X7"/>
    <mergeCell ref="I4:K4"/>
  </mergeCells>
  <phoneticPr fontId="1"/>
  <dataValidations count="2">
    <dataValidation type="list" allowBlank="1" showInputMessage="1" showErrorMessage="1" prompt="右赤枠の対応表から、対応する年（1年目の場合は1）を選択してください。" sqref="E6:E24">
      <formula1>"1,2,3,4,5,6,7,8"</formula1>
    </dataValidation>
    <dataValidation type="list" allowBlank="1" showInputMessage="1" showErrorMessage="1" prompt="右赤枠の対応表から、対応する四半期（第一四半期の場合は1）を選択してください。" sqref="G6:G24">
      <formula1>"1,2,3,4"</formula1>
    </dataValidation>
  </dataValidations>
  <pageMargins left="0.7" right="0.7" top="0.75" bottom="0.75" header="0.3" footer="0.3"/>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2060"/>
    <pageSetUpPr fitToPage="1"/>
  </sheetPr>
  <dimension ref="A1:X65"/>
  <sheetViews>
    <sheetView showZeros="0" view="pageBreakPreview" zoomScaleNormal="100" zoomScaleSheetLayoutView="100" workbookViewId="0">
      <selection activeCell="A15" sqref="A15:C15"/>
    </sheetView>
  </sheetViews>
  <sheetFormatPr defaultColWidth="1.625" defaultRowHeight="9" customHeight="1" x14ac:dyDescent="0.15"/>
  <cols>
    <col min="1" max="2" width="3.625" style="246" customWidth="1"/>
    <col min="3" max="3" width="12.625" style="246" customWidth="1"/>
    <col min="4" max="14" width="7.375" style="246" customWidth="1"/>
    <col min="15" max="15" width="1.625" style="246" customWidth="1"/>
    <col min="16" max="16" width="10.125" style="246" customWidth="1"/>
    <col min="17" max="19" width="7.625" style="246" customWidth="1"/>
    <col min="20" max="20" width="1.625" style="246" customWidth="1"/>
    <col min="21" max="21" width="9.625" style="246" customWidth="1"/>
    <col min="22" max="24" width="7.625" style="246" customWidth="1"/>
    <col min="25" max="16384" width="1.625" style="246"/>
  </cols>
  <sheetData>
    <row r="1" spans="1:24" ht="18" customHeight="1" x14ac:dyDescent="0.15">
      <c r="A1" s="251" t="s">
        <v>17</v>
      </c>
      <c r="B1" s="245"/>
      <c r="C1" s="245"/>
      <c r="D1" s="245"/>
      <c r="E1" s="245"/>
      <c r="F1" s="245"/>
      <c r="G1" s="257"/>
      <c r="H1" s="257"/>
      <c r="I1" s="245"/>
      <c r="J1" s="309" t="s">
        <v>2257</v>
      </c>
      <c r="K1" s="245"/>
      <c r="L1" s="245"/>
      <c r="M1" s="245"/>
      <c r="N1" s="245"/>
    </row>
    <row r="2" spans="1:24" ht="18" customHeight="1" x14ac:dyDescent="0.15">
      <c r="A2" s="717" t="s">
        <v>78</v>
      </c>
      <c r="B2" s="717"/>
      <c r="C2" s="718" t="str">
        <f>IFERROR(別表６!F3&amp;" ","　")</f>
        <v xml:space="preserve"> </v>
      </c>
      <c r="D2" s="718"/>
      <c r="E2" s="718"/>
      <c r="F2" s="718"/>
      <c r="G2" s="258"/>
      <c r="H2" s="258"/>
      <c r="I2" s="186"/>
      <c r="J2" s="308" t="s">
        <v>2259</v>
      </c>
      <c r="K2" s="259"/>
      <c r="L2" s="186"/>
      <c r="N2" s="259"/>
      <c r="O2" s="352" t="s">
        <v>2436</v>
      </c>
    </row>
    <row r="3" spans="1:24" ht="18" customHeight="1" thickBot="1" x14ac:dyDescent="0.2">
      <c r="A3" s="260"/>
      <c r="B3" s="260"/>
      <c r="C3" s="186"/>
      <c r="D3" s="186"/>
      <c r="E3" s="186"/>
      <c r="F3" s="186"/>
      <c r="G3" s="186"/>
      <c r="H3" s="250"/>
      <c r="I3" s="250"/>
      <c r="J3" s="261"/>
      <c r="K3" s="262"/>
      <c r="L3" s="250"/>
      <c r="M3" s="261"/>
      <c r="N3" s="307" t="s">
        <v>85</v>
      </c>
      <c r="P3" s="364" t="s">
        <v>2383</v>
      </c>
    </row>
    <row r="4" spans="1:24" ht="18" customHeight="1" thickBot="1" x14ac:dyDescent="0.2">
      <c r="A4" s="689"/>
      <c r="B4" s="690"/>
      <c r="C4" s="690"/>
      <c r="D4" s="310" t="s">
        <v>18</v>
      </c>
      <c r="E4" s="310" t="s">
        <v>19</v>
      </c>
      <c r="F4" s="310" t="s">
        <v>25</v>
      </c>
      <c r="G4" s="310" t="s">
        <v>20</v>
      </c>
      <c r="H4" s="310" t="s">
        <v>21</v>
      </c>
      <c r="I4" s="310" t="s">
        <v>22</v>
      </c>
      <c r="J4" s="310" t="s">
        <v>23</v>
      </c>
      <c r="K4" s="310" t="s">
        <v>24</v>
      </c>
      <c r="L4" s="311" t="s">
        <v>2296</v>
      </c>
      <c r="M4" s="311" t="s">
        <v>2297</v>
      </c>
      <c r="N4" s="312" t="s">
        <v>2298</v>
      </c>
      <c r="P4" s="352" t="s">
        <v>2377</v>
      </c>
      <c r="S4" s="263" t="s">
        <v>227</v>
      </c>
      <c r="U4" s="352" t="s">
        <v>2378</v>
      </c>
      <c r="X4" s="263" t="s">
        <v>227</v>
      </c>
    </row>
    <row r="5" spans="1:24" ht="18" customHeight="1" thickBot="1" x14ac:dyDescent="0.2">
      <c r="A5" s="691"/>
      <c r="B5" s="692"/>
      <c r="C5" s="692"/>
      <c r="D5" s="313" t="str">
        <f>IFERROR(EDATE(E5,-12),"　")</f>
        <v>　</v>
      </c>
      <c r="E5" s="313" t="str">
        <f>IFERROR(EDATE(F5,-12),"　")</f>
        <v>　</v>
      </c>
      <c r="F5" s="313" t="str">
        <f>IF(OR(別表６!F8="",別表６!K8=""),"",EDATE(DATE(別表６!F8,別表６!K8,1),0))</f>
        <v/>
      </c>
      <c r="G5" s="313" t="str">
        <f>IFERROR(EDATE(別表１!AE34,11),"　")</f>
        <v>　</v>
      </c>
      <c r="H5" s="313" t="str">
        <f t="shared" ref="H5" si="0">IFERROR(EDATE(G5,12),"　")</f>
        <v>　</v>
      </c>
      <c r="I5" s="313" t="str">
        <f t="shared" ref="I5:N5" si="1">IFERROR(EDATE(H5,12),"　")</f>
        <v>　</v>
      </c>
      <c r="J5" s="313" t="str">
        <f t="shared" si="1"/>
        <v>　</v>
      </c>
      <c r="K5" s="313" t="str">
        <f t="shared" si="1"/>
        <v>　</v>
      </c>
      <c r="L5" s="314" t="str">
        <f t="shared" si="1"/>
        <v>　</v>
      </c>
      <c r="M5" s="314" t="str">
        <f t="shared" si="1"/>
        <v>　</v>
      </c>
      <c r="N5" s="315" t="str">
        <f t="shared" si="1"/>
        <v>　</v>
      </c>
      <c r="P5" s="363"/>
      <c r="Q5" s="361" t="s">
        <v>212</v>
      </c>
      <c r="R5" s="361" t="s">
        <v>213</v>
      </c>
      <c r="S5" s="362" t="s">
        <v>214</v>
      </c>
      <c r="T5" s="265"/>
      <c r="U5" s="363"/>
      <c r="V5" s="361" t="s">
        <v>212</v>
      </c>
      <c r="W5" s="361" t="s">
        <v>213</v>
      </c>
      <c r="X5" s="362" t="s">
        <v>214</v>
      </c>
    </row>
    <row r="6" spans="1:24" ht="26.25" customHeight="1" thickTop="1" x14ac:dyDescent="0.15">
      <c r="A6" s="693" t="s">
        <v>2461</v>
      </c>
      <c r="B6" s="694"/>
      <c r="C6" s="695"/>
      <c r="D6" s="266"/>
      <c r="E6" s="266"/>
      <c r="F6" s="266"/>
      <c r="G6" s="267"/>
      <c r="H6" s="267"/>
      <c r="I6" s="267"/>
      <c r="J6" s="267"/>
      <c r="K6" s="268"/>
      <c r="L6" s="267"/>
      <c r="M6" s="267"/>
      <c r="N6" s="269"/>
      <c r="P6" s="356" t="s">
        <v>2216</v>
      </c>
      <c r="Q6" s="270"/>
      <c r="R6" s="270"/>
      <c r="S6" s="271"/>
      <c r="T6" s="265"/>
      <c r="U6" s="356" t="s">
        <v>2373</v>
      </c>
      <c r="V6" s="270"/>
      <c r="W6" s="270"/>
      <c r="X6" s="271"/>
    </row>
    <row r="7" spans="1:24" ht="26.25" customHeight="1" x14ac:dyDescent="0.15">
      <c r="A7" s="696" t="s">
        <v>86</v>
      </c>
      <c r="B7" s="697"/>
      <c r="C7" s="698"/>
      <c r="D7" s="272"/>
      <c r="E7" s="272"/>
      <c r="F7" s="272"/>
      <c r="G7" s="273"/>
      <c r="H7" s="273"/>
      <c r="I7" s="273"/>
      <c r="J7" s="273"/>
      <c r="K7" s="274"/>
      <c r="L7" s="273"/>
      <c r="M7" s="273"/>
      <c r="N7" s="275"/>
      <c r="P7" s="356" t="s">
        <v>2217</v>
      </c>
      <c r="Q7" s="270"/>
      <c r="R7" s="270"/>
      <c r="S7" s="271"/>
      <c r="T7" s="265"/>
      <c r="U7" s="356" t="s">
        <v>2381</v>
      </c>
      <c r="V7" s="270"/>
      <c r="W7" s="270"/>
      <c r="X7" s="271"/>
    </row>
    <row r="8" spans="1:24" ht="28.5" customHeight="1" x14ac:dyDescent="0.15">
      <c r="A8" s="699" t="s">
        <v>2311</v>
      </c>
      <c r="B8" s="700"/>
      <c r="C8" s="701"/>
      <c r="D8" s="316">
        <f>D6-D7</f>
        <v>0</v>
      </c>
      <c r="E8" s="316">
        <f t="shared" ref="E8:N8" si="2">E6-E7</f>
        <v>0</v>
      </c>
      <c r="F8" s="316">
        <f t="shared" si="2"/>
        <v>0</v>
      </c>
      <c r="G8" s="317">
        <f t="shared" si="2"/>
        <v>0</v>
      </c>
      <c r="H8" s="317">
        <f t="shared" si="2"/>
        <v>0</v>
      </c>
      <c r="I8" s="317">
        <f t="shared" ref="I8:K8" si="3">I6-I7</f>
        <v>0</v>
      </c>
      <c r="J8" s="317">
        <f t="shared" si="3"/>
        <v>0</v>
      </c>
      <c r="K8" s="318">
        <f t="shared" si="3"/>
        <v>0</v>
      </c>
      <c r="L8" s="317">
        <f t="shared" si="2"/>
        <v>0</v>
      </c>
      <c r="M8" s="317">
        <f t="shared" si="2"/>
        <v>0</v>
      </c>
      <c r="N8" s="319">
        <f t="shared" si="2"/>
        <v>0</v>
      </c>
      <c r="P8" s="356" t="s">
        <v>216</v>
      </c>
      <c r="Q8" s="270"/>
      <c r="R8" s="270"/>
      <c r="S8" s="271"/>
      <c r="T8" s="265"/>
      <c r="U8" s="356" t="s">
        <v>2374</v>
      </c>
      <c r="V8" s="270"/>
      <c r="W8" s="270"/>
      <c r="X8" s="271"/>
    </row>
    <row r="9" spans="1:24" ht="27" customHeight="1" thickBot="1" x14ac:dyDescent="0.2">
      <c r="A9" s="702" t="s">
        <v>87</v>
      </c>
      <c r="B9" s="703"/>
      <c r="C9" s="704"/>
      <c r="D9" s="272"/>
      <c r="E9" s="272"/>
      <c r="F9" s="272"/>
      <c r="G9" s="273"/>
      <c r="H9" s="273"/>
      <c r="I9" s="273"/>
      <c r="J9" s="273"/>
      <c r="K9" s="274"/>
      <c r="L9" s="273"/>
      <c r="M9" s="273"/>
      <c r="N9" s="275"/>
      <c r="P9" s="356" t="s">
        <v>215</v>
      </c>
      <c r="Q9" s="270"/>
      <c r="R9" s="270"/>
      <c r="S9" s="271"/>
      <c r="T9" s="265"/>
      <c r="U9" s="357" t="s">
        <v>228</v>
      </c>
      <c r="V9" s="276">
        <f>ROUND(SUM(V6:V8)/1000,3)</f>
        <v>0</v>
      </c>
      <c r="W9" s="276">
        <f t="shared" ref="W9:X9" si="4">ROUND(SUM(W6:W8)/1000,3)</f>
        <v>0</v>
      </c>
      <c r="X9" s="277">
        <f t="shared" si="4"/>
        <v>0</v>
      </c>
    </row>
    <row r="10" spans="1:24" ht="28.5" customHeight="1" x14ac:dyDescent="0.15">
      <c r="A10" s="699" t="s">
        <v>2315</v>
      </c>
      <c r="B10" s="700"/>
      <c r="C10" s="701"/>
      <c r="D10" s="316">
        <f>D8-D9</f>
        <v>0</v>
      </c>
      <c r="E10" s="316">
        <f t="shared" ref="E10:N10" si="5">E8-E9</f>
        <v>0</v>
      </c>
      <c r="F10" s="316">
        <f t="shared" si="5"/>
        <v>0</v>
      </c>
      <c r="G10" s="317">
        <f t="shared" si="5"/>
        <v>0</v>
      </c>
      <c r="H10" s="317">
        <f t="shared" si="5"/>
        <v>0</v>
      </c>
      <c r="I10" s="317">
        <f t="shared" ref="I10:K10" si="6">I8-I9</f>
        <v>0</v>
      </c>
      <c r="J10" s="317">
        <f t="shared" si="6"/>
        <v>0</v>
      </c>
      <c r="K10" s="318">
        <f t="shared" si="6"/>
        <v>0</v>
      </c>
      <c r="L10" s="317">
        <f t="shared" si="5"/>
        <v>0</v>
      </c>
      <c r="M10" s="317">
        <f t="shared" si="5"/>
        <v>0</v>
      </c>
      <c r="N10" s="319">
        <f t="shared" si="5"/>
        <v>0</v>
      </c>
      <c r="P10" s="356" t="s">
        <v>217</v>
      </c>
      <c r="Q10" s="270"/>
      <c r="R10" s="270"/>
      <c r="S10" s="271"/>
      <c r="T10" s="265"/>
    </row>
    <row r="11" spans="1:24" ht="28.5" customHeight="1" thickBot="1" x14ac:dyDescent="0.2">
      <c r="A11" s="728" t="s">
        <v>2312</v>
      </c>
      <c r="B11" s="729"/>
      <c r="C11" s="730"/>
      <c r="D11" s="278"/>
      <c r="E11" s="278"/>
      <c r="F11" s="278"/>
      <c r="G11" s="278"/>
      <c r="H11" s="278"/>
      <c r="I11" s="278"/>
      <c r="J11" s="278"/>
      <c r="K11" s="279"/>
      <c r="L11" s="278"/>
      <c r="M11" s="278"/>
      <c r="N11" s="280"/>
      <c r="P11" s="356" t="s">
        <v>2384</v>
      </c>
      <c r="Q11" s="270"/>
      <c r="R11" s="270"/>
      <c r="S11" s="271"/>
      <c r="T11" s="265"/>
    </row>
    <row r="12" spans="1:24" ht="28.5" customHeight="1" thickBot="1" x14ac:dyDescent="0.2">
      <c r="A12" s="731" t="s">
        <v>2310</v>
      </c>
      <c r="B12" s="732"/>
      <c r="C12" s="733"/>
      <c r="D12" s="281"/>
      <c r="E12" s="281"/>
      <c r="F12" s="281"/>
      <c r="G12" s="281"/>
      <c r="H12" s="281"/>
      <c r="I12" s="281"/>
      <c r="J12" s="281"/>
      <c r="K12" s="282"/>
      <c r="L12" s="281"/>
      <c r="M12" s="281"/>
      <c r="N12" s="283"/>
      <c r="P12" s="356" t="s">
        <v>2385</v>
      </c>
      <c r="Q12" s="270"/>
      <c r="R12" s="270"/>
      <c r="S12" s="271"/>
      <c r="T12" s="265"/>
    </row>
    <row r="13" spans="1:24" ht="24.75" customHeight="1" x14ac:dyDescent="0.15">
      <c r="A13" s="693" t="s">
        <v>88</v>
      </c>
      <c r="B13" s="694"/>
      <c r="C13" s="695"/>
      <c r="D13" s="267"/>
      <c r="E13" s="267"/>
      <c r="F13" s="267"/>
      <c r="G13" s="267"/>
      <c r="H13" s="267"/>
      <c r="I13" s="267"/>
      <c r="J13" s="267"/>
      <c r="K13" s="268"/>
      <c r="L13" s="267"/>
      <c r="M13" s="267"/>
      <c r="N13" s="269"/>
      <c r="P13" s="356" t="s">
        <v>2245</v>
      </c>
      <c r="Q13" s="270"/>
      <c r="R13" s="270"/>
      <c r="S13" s="271"/>
    </row>
    <row r="14" spans="1:24" ht="28.5" customHeight="1" x14ac:dyDescent="0.15">
      <c r="A14" s="699" t="s">
        <v>2314</v>
      </c>
      <c r="B14" s="734"/>
      <c r="C14" s="701"/>
      <c r="D14" s="316">
        <v>0</v>
      </c>
      <c r="E14" s="316">
        <v>0</v>
      </c>
      <c r="F14" s="316">
        <v>0</v>
      </c>
      <c r="G14" s="317">
        <f>ROUND(別表４!E5/1000,3)</f>
        <v>0</v>
      </c>
      <c r="H14" s="317">
        <f>ROUND(別表４!E8/1000,3)</f>
        <v>0</v>
      </c>
      <c r="I14" s="317">
        <f>ROUND(別表４!E11/1000,3)</f>
        <v>0</v>
      </c>
      <c r="J14" s="317">
        <f>ROUND(別表４!E14/1000,3)</f>
        <v>0</v>
      </c>
      <c r="K14" s="318">
        <f>ROUND(別表４!E17/1000,3)</f>
        <v>0</v>
      </c>
      <c r="L14" s="317">
        <f>ROUND(別表４!E20/1000,3)</f>
        <v>0</v>
      </c>
      <c r="M14" s="317">
        <f>ROUND(別表４!E23/1000,3)</f>
        <v>0</v>
      </c>
      <c r="N14" s="319">
        <f>ROUND(別表４!E26/1000,3)</f>
        <v>0</v>
      </c>
      <c r="P14" s="356" t="s">
        <v>218</v>
      </c>
      <c r="Q14" s="270"/>
      <c r="R14" s="270"/>
      <c r="S14" s="271"/>
      <c r="X14" s="440"/>
    </row>
    <row r="15" spans="1:24" ht="28.5" customHeight="1" thickBot="1" x14ac:dyDescent="0.2">
      <c r="A15" s="699" t="s">
        <v>2313</v>
      </c>
      <c r="B15" s="734"/>
      <c r="C15" s="701"/>
      <c r="D15" s="316">
        <v>0</v>
      </c>
      <c r="E15" s="316">
        <v>0</v>
      </c>
      <c r="F15" s="316">
        <v>0</v>
      </c>
      <c r="G15" s="317">
        <f>ROUND(別表４!E31/1000,3)</f>
        <v>0</v>
      </c>
      <c r="H15" s="317">
        <f>ROUND(別表４!E34/1000,3)</f>
        <v>0</v>
      </c>
      <c r="I15" s="317">
        <f>ROUND(別表４!E37/1000,3)</f>
        <v>0</v>
      </c>
      <c r="J15" s="317">
        <f>ROUND(別表４!E40/1000,3)</f>
        <v>0</v>
      </c>
      <c r="K15" s="318">
        <f>ROUND(別表４!E43/1000,3)</f>
        <v>0</v>
      </c>
      <c r="L15" s="317">
        <f>ROUND(別表４!E46/1000,3)</f>
        <v>0</v>
      </c>
      <c r="M15" s="317">
        <f>ROUND(別表４!E49/1000,3)</f>
        <v>0</v>
      </c>
      <c r="N15" s="319">
        <f>ROUND(別表４!E52/1000,3)</f>
        <v>0</v>
      </c>
      <c r="P15" s="357" t="s">
        <v>229</v>
      </c>
      <c r="Q15" s="284">
        <f>ROUND(SUM(Q6:Q14)/1000,3)</f>
        <v>0</v>
      </c>
      <c r="R15" s="284">
        <f t="shared" ref="R15:S15" si="7">ROUND(SUM(R6:R14)/1000,3)</f>
        <v>0</v>
      </c>
      <c r="S15" s="285">
        <f t="shared" si="7"/>
        <v>0</v>
      </c>
    </row>
    <row r="16" spans="1:24" ht="18" customHeight="1" x14ac:dyDescent="0.15">
      <c r="A16" s="682"/>
      <c r="B16" s="705" t="s">
        <v>205</v>
      </c>
      <c r="C16" s="706"/>
      <c r="D16" s="286"/>
      <c r="E16" s="286"/>
      <c r="F16" s="286"/>
      <c r="G16" s="287"/>
      <c r="H16" s="287"/>
      <c r="I16" s="287"/>
      <c r="J16" s="287"/>
      <c r="K16" s="288"/>
      <c r="L16" s="287"/>
      <c r="M16" s="287"/>
      <c r="N16" s="289"/>
      <c r="P16" s="358" t="s">
        <v>2249</v>
      </c>
    </row>
    <row r="17" spans="1:24" ht="18" customHeight="1" thickBot="1" x14ac:dyDescent="0.2">
      <c r="A17" s="709"/>
      <c r="B17" s="707" t="s">
        <v>206</v>
      </c>
      <c r="C17" s="708"/>
      <c r="D17" s="290"/>
      <c r="E17" s="290"/>
      <c r="F17" s="290"/>
      <c r="G17" s="291"/>
      <c r="H17" s="291"/>
      <c r="I17" s="291"/>
      <c r="J17" s="291"/>
      <c r="K17" s="292"/>
      <c r="L17" s="291"/>
      <c r="M17" s="291"/>
      <c r="N17" s="293"/>
      <c r="P17" s="352" t="s">
        <v>2375</v>
      </c>
      <c r="S17" s="263" t="s">
        <v>227</v>
      </c>
    </row>
    <row r="18" spans="1:24" ht="28.5" customHeight="1" thickBot="1" x14ac:dyDescent="0.2">
      <c r="A18" s="725" t="s">
        <v>2316</v>
      </c>
      <c r="B18" s="726"/>
      <c r="C18" s="727"/>
      <c r="D18" s="320">
        <f>D16+D17</f>
        <v>0</v>
      </c>
      <c r="E18" s="320">
        <f t="shared" ref="E18:N18" si="8">E16+E17</f>
        <v>0</v>
      </c>
      <c r="F18" s="320">
        <f t="shared" si="8"/>
        <v>0</v>
      </c>
      <c r="G18" s="321">
        <f t="shared" si="8"/>
        <v>0</v>
      </c>
      <c r="H18" s="321">
        <f t="shared" si="8"/>
        <v>0</v>
      </c>
      <c r="I18" s="321">
        <f t="shared" ref="I18:K18" si="9">I16+I17</f>
        <v>0</v>
      </c>
      <c r="J18" s="321">
        <f t="shared" si="9"/>
        <v>0</v>
      </c>
      <c r="K18" s="322">
        <f t="shared" si="9"/>
        <v>0</v>
      </c>
      <c r="L18" s="321">
        <f t="shared" si="8"/>
        <v>0</v>
      </c>
      <c r="M18" s="321">
        <f t="shared" si="8"/>
        <v>0</v>
      </c>
      <c r="N18" s="323">
        <f t="shared" si="8"/>
        <v>0</v>
      </c>
      <c r="P18" s="264"/>
      <c r="Q18" s="361" t="s">
        <v>212</v>
      </c>
      <c r="R18" s="361" t="s">
        <v>213</v>
      </c>
      <c r="S18" s="362" t="s">
        <v>214</v>
      </c>
      <c r="T18" s="265"/>
      <c r="U18" s="352" t="s">
        <v>2376</v>
      </c>
      <c r="X18" s="263" t="s">
        <v>227</v>
      </c>
    </row>
    <row r="19" spans="1:24" ht="28.5" customHeight="1" thickBot="1" x14ac:dyDescent="0.2">
      <c r="A19" s="713" t="s">
        <v>2317</v>
      </c>
      <c r="B19" s="714"/>
      <c r="C19" s="715"/>
      <c r="D19" s="324">
        <f>D10+D13+D18</f>
        <v>0</v>
      </c>
      <c r="E19" s="324">
        <f t="shared" ref="E19:N19" si="10">E10+E13+E18</f>
        <v>0</v>
      </c>
      <c r="F19" s="324">
        <f t="shared" si="10"/>
        <v>0</v>
      </c>
      <c r="G19" s="325">
        <f t="shared" si="10"/>
        <v>0</v>
      </c>
      <c r="H19" s="325">
        <f t="shared" si="10"/>
        <v>0</v>
      </c>
      <c r="I19" s="325">
        <f t="shared" ref="I19:K19" si="11">I10+I13+I18</f>
        <v>0</v>
      </c>
      <c r="J19" s="325">
        <f t="shared" si="11"/>
        <v>0</v>
      </c>
      <c r="K19" s="326">
        <f t="shared" si="11"/>
        <v>0</v>
      </c>
      <c r="L19" s="325">
        <f t="shared" si="10"/>
        <v>0</v>
      </c>
      <c r="M19" s="325">
        <f t="shared" si="10"/>
        <v>0</v>
      </c>
      <c r="N19" s="327">
        <f t="shared" si="10"/>
        <v>0</v>
      </c>
      <c r="P19" s="356" t="s">
        <v>2262</v>
      </c>
      <c r="Q19" s="270"/>
      <c r="R19" s="270"/>
      <c r="S19" s="271"/>
      <c r="T19" s="265"/>
      <c r="U19" s="264"/>
      <c r="V19" s="361" t="s">
        <v>18</v>
      </c>
      <c r="W19" s="361" t="s">
        <v>19</v>
      </c>
      <c r="X19" s="362" t="s">
        <v>214</v>
      </c>
    </row>
    <row r="20" spans="1:24" ht="38.25" customHeight="1" thickBot="1" x14ac:dyDescent="0.2">
      <c r="A20" s="710" t="s">
        <v>2462</v>
      </c>
      <c r="B20" s="711"/>
      <c r="C20" s="712"/>
      <c r="D20" s="294"/>
      <c r="E20" s="294"/>
      <c r="F20" s="294"/>
      <c r="G20" s="294"/>
      <c r="H20" s="294"/>
      <c r="I20" s="294"/>
      <c r="J20" s="294"/>
      <c r="K20" s="295"/>
      <c r="L20" s="294"/>
      <c r="M20" s="294"/>
      <c r="N20" s="296"/>
      <c r="P20" s="356" t="s">
        <v>2217</v>
      </c>
      <c r="Q20" s="270"/>
      <c r="R20" s="270"/>
      <c r="S20" s="271"/>
      <c r="U20" s="356" t="s">
        <v>2373</v>
      </c>
      <c r="V20" s="270"/>
      <c r="W20" s="270"/>
      <c r="X20" s="271"/>
    </row>
    <row r="21" spans="1:24" ht="38.25" customHeight="1" thickBot="1" x14ac:dyDescent="0.2">
      <c r="A21" s="713" t="s">
        <v>2318</v>
      </c>
      <c r="B21" s="714"/>
      <c r="C21" s="715"/>
      <c r="D21" s="328" t="str">
        <f>IFERROR(ROUND(D19/D20,0),"-")</f>
        <v>-</v>
      </c>
      <c r="E21" s="328" t="str">
        <f t="shared" ref="E21:N21" si="12">IFERROR(ROUND(E19/E20,0),"-")</f>
        <v>-</v>
      </c>
      <c r="F21" s="328" t="str">
        <f t="shared" si="12"/>
        <v>-</v>
      </c>
      <c r="G21" s="328" t="str">
        <f t="shared" si="12"/>
        <v>-</v>
      </c>
      <c r="H21" s="328" t="str">
        <f t="shared" si="12"/>
        <v>-</v>
      </c>
      <c r="I21" s="328" t="str">
        <f t="shared" si="12"/>
        <v>-</v>
      </c>
      <c r="J21" s="328" t="str">
        <f t="shared" si="12"/>
        <v>-</v>
      </c>
      <c r="K21" s="328" t="str">
        <f t="shared" si="12"/>
        <v>-</v>
      </c>
      <c r="L21" s="328" t="str">
        <f t="shared" si="12"/>
        <v>-</v>
      </c>
      <c r="M21" s="328" t="str">
        <f t="shared" si="12"/>
        <v>-</v>
      </c>
      <c r="N21" s="329" t="str">
        <f t="shared" si="12"/>
        <v>-</v>
      </c>
      <c r="P21" s="356" t="s">
        <v>2390</v>
      </c>
      <c r="Q21" s="270"/>
      <c r="R21" s="270"/>
      <c r="S21" s="271"/>
      <c r="U21" s="356" t="s">
        <v>2374</v>
      </c>
      <c r="V21" s="270"/>
      <c r="W21" s="270"/>
      <c r="X21" s="271"/>
    </row>
    <row r="22" spans="1:24" ht="18" customHeight="1" x14ac:dyDescent="0.15">
      <c r="A22" s="724" t="s">
        <v>27</v>
      </c>
      <c r="B22" s="735" t="s">
        <v>2302</v>
      </c>
      <c r="C22" s="736"/>
      <c r="D22" s="330">
        <v>0</v>
      </c>
      <c r="E22" s="330">
        <v>0</v>
      </c>
      <c r="F22" s="331" t="s">
        <v>31</v>
      </c>
      <c r="G22" s="297"/>
      <c r="H22" s="297"/>
      <c r="I22" s="297"/>
      <c r="J22" s="297"/>
      <c r="K22" s="297"/>
      <c r="L22" s="298"/>
      <c r="M22" s="298"/>
      <c r="N22" s="299"/>
      <c r="P22" s="356" t="s">
        <v>219</v>
      </c>
      <c r="Q22" s="270"/>
      <c r="R22" s="270"/>
      <c r="S22" s="271"/>
      <c r="U22" s="702" t="s">
        <v>2380</v>
      </c>
      <c r="V22" s="716"/>
      <c r="W22" s="716"/>
      <c r="X22" s="688"/>
    </row>
    <row r="23" spans="1:24" ht="18" customHeight="1" x14ac:dyDescent="0.15">
      <c r="A23" s="682"/>
      <c r="B23" s="735"/>
      <c r="C23" s="736"/>
      <c r="D23" s="332">
        <v>0</v>
      </c>
      <c r="E23" s="332">
        <v>0</v>
      </c>
      <c r="F23" s="333" t="s">
        <v>32</v>
      </c>
      <c r="G23" s="300"/>
      <c r="H23" s="300"/>
      <c r="I23" s="300"/>
      <c r="J23" s="300"/>
      <c r="K23" s="300"/>
      <c r="L23" s="301"/>
      <c r="M23" s="301"/>
      <c r="N23" s="302"/>
      <c r="P23" s="356" t="s">
        <v>211</v>
      </c>
      <c r="Q23" s="270"/>
      <c r="R23" s="270"/>
      <c r="S23" s="271"/>
      <c r="U23" s="702"/>
      <c r="V23" s="716"/>
      <c r="W23" s="716"/>
      <c r="X23" s="688"/>
    </row>
    <row r="24" spans="1:24" ht="18" customHeight="1" thickBot="1" x14ac:dyDescent="0.2">
      <c r="A24" s="682"/>
      <c r="B24" s="741" t="s">
        <v>2303</v>
      </c>
      <c r="C24" s="742"/>
      <c r="D24" s="334">
        <v>0</v>
      </c>
      <c r="E24" s="334">
        <v>0</v>
      </c>
      <c r="F24" s="335" t="s">
        <v>31</v>
      </c>
      <c r="G24" s="288"/>
      <c r="H24" s="288"/>
      <c r="I24" s="288"/>
      <c r="J24" s="288"/>
      <c r="K24" s="288"/>
      <c r="L24" s="287"/>
      <c r="M24" s="287"/>
      <c r="N24" s="289"/>
      <c r="P24" s="356" t="s">
        <v>224</v>
      </c>
      <c r="Q24" s="270"/>
      <c r="R24" s="270"/>
      <c r="S24" s="271"/>
      <c r="U24" s="357" t="s">
        <v>228</v>
      </c>
      <c r="V24" s="276">
        <f>ROUND(SUM(V15:V23)/1000,3)</f>
        <v>0</v>
      </c>
      <c r="W24" s="276">
        <f t="shared" ref="W24:X24" si="13">ROUND(SUM(W15:W23)/1000,3)</f>
        <v>0</v>
      </c>
      <c r="X24" s="277">
        <f t="shared" si="13"/>
        <v>0</v>
      </c>
    </row>
    <row r="25" spans="1:24" ht="18" customHeight="1" x14ac:dyDescent="0.15">
      <c r="A25" s="682"/>
      <c r="B25" s="743"/>
      <c r="C25" s="744"/>
      <c r="D25" s="336">
        <v>0</v>
      </c>
      <c r="E25" s="336">
        <v>0</v>
      </c>
      <c r="F25" s="337" t="s">
        <v>32</v>
      </c>
      <c r="G25" s="292"/>
      <c r="H25" s="292"/>
      <c r="I25" s="292"/>
      <c r="J25" s="292"/>
      <c r="K25" s="292"/>
      <c r="L25" s="291"/>
      <c r="M25" s="291"/>
      <c r="N25" s="293"/>
      <c r="P25" s="356" t="s">
        <v>225</v>
      </c>
      <c r="Q25" s="270"/>
      <c r="R25" s="270"/>
      <c r="S25" s="271"/>
    </row>
    <row r="26" spans="1:24" ht="18" customHeight="1" x14ac:dyDescent="0.15">
      <c r="A26" s="682"/>
      <c r="B26" s="737" t="s">
        <v>2304</v>
      </c>
      <c r="C26" s="738"/>
      <c r="D26" s="334">
        <v>0</v>
      </c>
      <c r="E26" s="334">
        <v>0</v>
      </c>
      <c r="F26" s="335" t="s">
        <v>31</v>
      </c>
      <c r="G26" s="288"/>
      <c r="H26" s="288"/>
      <c r="I26" s="288"/>
      <c r="J26" s="288"/>
      <c r="K26" s="288"/>
      <c r="L26" s="287"/>
      <c r="M26" s="287"/>
      <c r="N26" s="289"/>
      <c r="P26" s="356" t="s">
        <v>222</v>
      </c>
      <c r="Q26" s="270"/>
      <c r="R26" s="270"/>
      <c r="S26" s="271"/>
      <c r="U26" s="352" t="s">
        <v>2379</v>
      </c>
    </row>
    <row r="27" spans="1:24" ht="18" customHeight="1" thickBot="1" x14ac:dyDescent="0.2">
      <c r="A27" s="682"/>
      <c r="B27" s="739"/>
      <c r="C27" s="740"/>
      <c r="D27" s="336">
        <v>0</v>
      </c>
      <c r="E27" s="336">
        <v>0</v>
      </c>
      <c r="F27" s="337" t="s">
        <v>32</v>
      </c>
      <c r="G27" s="292"/>
      <c r="H27" s="292"/>
      <c r="I27" s="292"/>
      <c r="J27" s="292"/>
      <c r="K27" s="292"/>
      <c r="L27" s="291"/>
      <c r="M27" s="291"/>
      <c r="N27" s="293"/>
      <c r="P27" s="356" t="s">
        <v>223</v>
      </c>
      <c r="Q27" s="270"/>
      <c r="R27" s="270"/>
      <c r="S27" s="271"/>
      <c r="U27" s="352" t="s">
        <v>220</v>
      </c>
      <c r="X27" s="263" t="s">
        <v>227</v>
      </c>
    </row>
    <row r="28" spans="1:24" ht="18" customHeight="1" x14ac:dyDescent="0.15">
      <c r="A28" s="682"/>
      <c r="B28" s="737" t="s">
        <v>2305</v>
      </c>
      <c r="C28" s="738"/>
      <c r="D28" s="334">
        <v>0</v>
      </c>
      <c r="E28" s="334">
        <v>0</v>
      </c>
      <c r="F28" s="335" t="s">
        <v>31</v>
      </c>
      <c r="G28" s="288"/>
      <c r="H28" s="288"/>
      <c r="I28" s="288"/>
      <c r="J28" s="288"/>
      <c r="K28" s="288"/>
      <c r="L28" s="287"/>
      <c r="M28" s="287"/>
      <c r="N28" s="289"/>
      <c r="P28" s="356" t="s">
        <v>226</v>
      </c>
      <c r="Q28" s="270"/>
      <c r="R28" s="270"/>
      <c r="S28" s="271"/>
      <c r="U28" s="264"/>
      <c r="V28" s="361" t="s">
        <v>212</v>
      </c>
      <c r="W28" s="361" t="s">
        <v>213</v>
      </c>
      <c r="X28" s="362" t="s">
        <v>214</v>
      </c>
    </row>
    <row r="29" spans="1:24" ht="18" customHeight="1" thickBot="1" x14ac:dyDescent="0.2">
      <c r="A29" s="709"/>
      <c r="B29" s="739"/>
      <c r="C29" s="740"/>
      <c r="D29" s="336">
        <v>0</v>
      </c>
      <c r="E29" s="336">
        <v>0</v>
      </c>
      <c r="F29" s="337" t="s">
        <v>32</v>
      </c>
      <c r="G29" s="292"/>
      <c r="H29" s="292"/>
      <c r="I29" s="292"/>
      <c r="J29" s="292"/>
      <c r="K29" s="292"/>
      <c r="L29" s="291"/>
      <c r="M29" s="291"/>
      <c r="N29" s="293"/>
      <c r="O29" s="303"/>
      <c r="P29" s="357" t="s">
        <v>228</v>
      </c>
      <c r="Q29" s="276">
        <f>ROUND(SUM(Q19:Q28)/1000,3)</f>
        <v>0</v>
      </c>
      <c r="R29" s="276">
        <f>ROUND(SUM(R19:R28)/1000,3)</f>
        <v>0</v>
      </c>
      <c r="S29" s="277">
        <f>ROUND(SUM(S19:S28)/1000,3)</f>
        <v>0</v>
      </c>
      <c r="U29" s="356" t="s">
        <v>2382</v>
      </c>
      <c r="V29" s="270"/>
      <c r="W29" s="270"/>
      <c r="X29" s="271"/>
    </row>
    <row r="30" spans="1:24" ht="18" customHeight="1" x14ac:dyDescent="0.15">
      <c r="A30" s="719" t="s">
        <v>2319</v>
      </c>
      <c r="B30" s="720"/>
      <c r="C30" s="721"/>
      <c r="D30" s="338">
        <v>0</v>
      </c>
      <c r="E30" s="338">
        <v>0</v>
      </c>
      <c r="F30" s="339" t="s">
        <v>31</v>
      </c>
      <c r="G30" s="342">
        <f>G22+G24+G26+G28</f>
        <v>0</v>
      </c>
      <c r="H30" s="342">
        <f t="shared" ref="H30:N30" si="14">H22+H24+H26+H28</f>
        <v>0</v>
      </c>
      <c r="I30" s="342">
        <f t="shared" ref="I30:K30" si="15">I22+I24+I26+I28</f>
        <v>0</v>
      </c>
      <c r="J30" s="342">
        <f t="shared" si="15"/>
        <v>0</v>
      </c>
      <c r="K30" s="342">
        <f t="shared" si="15"/>
        <v>0</v>
      </c>
      <c r="L30" s="343">
        <f t="shared" si="14"/>
        <v>0</v>
      </c>
      <c r="M30" s="343">
        <f t="shared" si="14"/>
        <v>0</v>
      </c>
      <c r="N30" s="344">
        <f t="shared" si="14"/>
        <v>0</v>
      </c>
      <c r="O30" s="360" t="s">
        <v>209</v>
      </c>
      <c r="P30" s="359"/>
      <c r="Q30" s="303"/>
      <c r="R30" s="303"/>
      <c r="S30" s="303"/>
      <c r="T30" s="303"/>
      <c r="U30" s="356" t="s">
        <v>221</v>
      </c>
      <c r="V30" s="270"/>
      <c r="W30" s="270"/>
      <c r="X30" s="271"/>
    </row>
    <row r="31" spans="1:24" ht="18" customHeight="1" thickBot="1" x14ac:dyDescent="0.2">
      <c r="A31" s="722"/>
      <c r="B31" s="723"/>
      <c r="C31" s="723"/>
      <c r="D31" s="340">
        <v>0</v>
      </c>
      <c r="E31" s="340">
        <v>0</v>
      </c>
      <c r="F31" s="341" t="s">
        <v>32</v>
      </c>
      <c r="G31" s="345">
        <f>G23+G25+G27+G29</f>
        <v>0</v>
      </c>
      <c r="H31" s="345">
        <f t="shared" ref="H31:N31" si="16">H23+H25+H27+H29</f>
        <v>0</v>
      </c>
      <c r="I31" s="345">
        <f t="shared" ref="I31:K31" si="17">I23+I25+I27+I29</f>
        <v>0</v>
      </c>
      <c r="J31" s="345">
        <f t="shared" si="17"/>
        <v>0</v>
      </c>
      <c r="K31" s="345">
        <f t="shared" si="17"/>
        <v>0</v>
      </c>
      <c r="L31" s="346">
        <f t="shared" si="16"/>
        <v>0</v>
      </c>
      <c r="M31" s="346">
        <f t="shared" si="16"/>
        <v>0</v>
      </c>
      <c r="N31" s="347">
        <f t="shared" si="16"/>
        <v>0</v>
      </c>
      <c r="O31" s="360" t="s">
        <v>210</v>
      </c>
      <c r="P31" s="359"/>
      <c r="Q31" s="303"/>
      <c r="R31" s="303"/>
      <c r="S31" s="303"/>
      <c r="T31" s="303"/>
      <c r="U31" s="357" t="s">
        <v>228</v>
      </c>
      <c r="V31" s="276">
        <f>ROUND(SUM(V29:V30)/1000,3)</f>
        <v>0</v>
      </c>
      <c r="W31" s="276">
        <f t="shared" ref="W31:X31" si="18">ROUND(SUM(W29:W30)/1000,3)</f>
        <v>0</v>
      </c>
      <c r="X31" s="277">
        <f t="shared" si="18"/>
        <v>0</v>
      </c>
    </row>
    <row r="32" spans="1:24" ht="18" customHeight="1" x14ac:dyDescent="0.15">
      <c r="A32" s="348" t="s">
        <v>28</v>
      </c>
      <c r="B32" s="304"/>
      <c r="C32" s="304"/>
      <c r="D32" s="304"/>
      <c r="E32" s="304"/>
      <c r="F32" s="304"/>
      <c r="G32" s="305"/>
      <c r="H32" s="262"/>
      <c r="I32" s="307" t="s">
        <v>2299</v>
      </c>
      <c r="J32" s="306" t="s">
        <v>202</v>
      </c>
      <c r="K32" s="349" t="s">
        <v>2306</v>
      </c>
      <c r="L32" s="210"/>
      <c r="M32" s="210"/>
      <c r="N32" s="305"/>
      <c r="U32" s="358" t="s">
        <v>2248</v>
      </c>
    </row>
    <row r="33" spans="1:24" ht="18" customHeight="1" x14ac:dyDescent="0.15">
      <c r="A33" s="348" t="s">
        <v>29</v>
      </c>
      <c r="B33" s="304"/>
      <c r="C33" s="304"/>
      <c r="D33" s="304"/>
      <c r="E33" s="304"/>
      <c r="F33" s="304"/>
      <c r="G33" s="305"/>
      <c r="H33" s="450"/>
      <c r="I33" s="307" t="s">
        <v>2300</v>
      </c>
      <c r="J33" s="306" t="s">
        <v>202</v>
      </c>
      <c r="K33" s="349" t="s">
        <v>2306</v>
      </c>
      <c r="L33" s="210"/>
      <c r="M33" s="210"/>
      <c r="N33" s="305"/>
      <c r="U33" s="358" t="s">
        <v>2246</v>
      </c>
    </row>
    <row r="34" spans="1:24" ht="17.25" customHeight="1" x14ac:dyDescent="0.15">
      <c r="A34" s="348" t="s">
        <v>30</v>
      </c>
      <c r="B34" s="304"/>
      <c r="C34" s="304"/>
      <c r="D34" s="304"/>
      <c r="E34" s="304"/>
      <c r="F34" s="304"/>
      <c r="G34" s="305"/>
      <c r="H34" s="262"/>
      <c r="I34" s="307" t="s">
        <v>204</v>
      </c>
      <c r="J34" s="306" t="s">
        <v>202</v>
      </c>
      <c r="K34" s="349" t="s">
        <v>2306</v>
      </c>
      <c r="L34" s="210"/>
      <c r="M34" s="210"/>
      <c r="N34" s="305"/>
      <c r="P34" s="353" t="s">
        <v>2418</v>
      </c>
      <c r="Q34" s="354">
        <f ca="1">OFFSET(F11,0,別表１!AA36)</f>
        <v>0</v>
      </c>
      <c r="U34" s="358" t="s">
        <v>2247</v>
      </c>
    </row>
    <row r="35" spans="1:24" ht="17.25" hidden="1" customHeight="1" x14ac:dyDescent="0.15">
      <c r="A35" s="348" t="s">
        <v>2407</v>
      </c>
      <c r="B35" s="348"/>
      <c r="C35" s="348"/>
      <c r="D35" s="348"/>
      <c r="E35" s="348"/>
      <c r="F35" s="348"/>
      <c r="G35" s="350"/>
      <c r="H35" s="307"/>
      <c r="I35" s="307" t="s">
        <v>2301</v>
      </c>
      <c r="J35" s="351" t="str">
        <f ca="1">IF(Q34&gt;0,"はい","いいえ")</f>
        <v>いいえ</v>
      </c>
      <c r="K35" s="349" t="s">
        <v>2409</v>
      </c>
      <c r="L35" s="349"/>
      <c r="M35" s="349"/>
      <c r="N35" s="350"/>
      <c r="O35" s="352"/>
      <c r="P35" s="353" t="s">
        <v>2415</v>
      </c>
      <c r="Q35" s="354">
        <f ca="1">((OFFSET(F10,0,別表１!AA36))+(OFFSET(F13,0,別表１!AA36))+(OFFSET(F18,0,別表１!AA36)))</f>
        <v>0</v>
      </c>
      <c r="U35" s="358"/>
    </row>
    <row r="36" spans="1:24" ht="17.25" hidden="1" customHeight="1" x14ac:dyDescent="0.15">
      <c r="A36" s="745" t="s">
        <v>2408</v>
      </c>
      <c r="B36" s="745"/>
      <c r="C36" s="745"/>
      <c r="D36" s="745"/>
      <c r="E36" s="745"/>
      <c r="F36" s="745"/>
      <c r="G36" s="745"/>
      <c r="H36" s="745"/>
      <c r="I36" s="307" t="s">
        <v>2301</v>
      </c>
      <c r="J36" s="351" t="e">
        <f ca="1">IF(OR(Q35&gt;0,Q36&gt;0),"はい","いいえ")</f>
        <v>#DIV/0!</v>
      </c>
      <c r="K36" s="349" t="s">
        <v>2409</v>
      </c>
      <c r="L36" s="349"/>
      <c r="M36" s="349"/>
      <c r="N36" s="350"/>
      <c r="O36" s="352"/>
      <c r="P36" s="353" t="s">
        <v>2416</v>
      </c>
      <c r="Q36" s="355" t="e">
        <f ca="1">Q35/(OFFSET(F20,0,別表１!AA36))</f>
        <v>#DIV/0!</v>
      </c>
      <c r="U36" s="358"/>
      <c r="X36" s="352"/>
    </row>
    <row r="37" spans="1:24" ht="17.25" hidden="1" customHeight="1" x14ac:dyDescent="0.15">
      <c r="A37" s="745" t="s">
        <v>2485</v>
      </c>
      <c r="B37" s="745"/>
      <c r="C37" s="745"/>
      <c r="D37" s="745"/>
      <c r="E37" s="745"/>
      <c r="F37" s="745"/>
      <c r="G37" s="745"/>
      <c r="H37" s="745"/>
      <c r="I37" s="307" t="s">
        <v>204</v>
      </c>
      <c r="J37" s="351" t="str">
        <f>IF(AND(別表６!D16+別表６!J16+別表６!H17&gt;0,F20&lt;=(別表６!D16+別表６!J16+別表６!H17)),"はい","いいえ")</f>
        <v>いいえ</v>
      </c>
      <c r="K37" s="349" t="s">
        <v>2417</v>
      </c>
      <c r="L37" s="349"/>
      <c r="M37" s="349"/>
      <c r="N37" s="350"/>
      <c r="O37" s="352"/>
      <c r="P37" s="352"/>
      <c r="Q37" s="352"/>
      <c r="U37" s="352"/>
    </row>
    <row r="38" spans="1:24" ht="17.25" hidden="1" customHeight="1" x14ac:dyDescent="0.15">
      <c r="A38" s="745" t="s">
        <v>2476</v>
      </c>
      <c r="B38" s="745"/>
      <c r="C38" s="745"/>
      <c r="D38" s="745"/>
      <c r="E38" s="745"/>
      <c r="F38" s="745"/>
      <c r="G38" s="745"/>
      <c r="H38" s="745"/>
      <c r="I38" s="307" t="s">
        <v>204</v>
      </c>
      <c r="J38" s="351" t="str">
        <f>IF(ROUND(G22+G24+G26+G28,0)=ROUND(別表４!E5/1000,0),"はい","いいえ")</f>
        <v>はい</v>
      </c>
      <c r="K38" s="349" t="s">
        <v>2417</v>
      </c>
      <c r="L38" s="349"/>
      <c r="M38" s="349"/>
      <c r="N38" s="350"/>
      <c r="O38" s="352"/>
      <c r="P38" s="352"/>
      <c r="Q38" s="352"/>
      <c r="U38" s="352"/>
    </row>
    <row r="39" spans="1:24" ht="17.25" hidden="1" customHeight="1" x14ac:dyDescent="0.15">
      <c r="A39" s="745" t="s">
        <v>2475</v>
      </c>
      <c r="B39" s="745"/>
      <c r="C39" s="745"/>
      <c r="D39" s="745"/>
      <c r="E39" s="745"/>
      <c r="F39" s="745"/>
      <c r="G39" s="745"/>
      <c r="H39" s="745"/>
      <c r="I39" s="307" t="s">
        <v>204</v>
      </c>
      <c r="J39" s="351" t="str">
        <f>IF(ROUND(G23+G25+G27+G29,0)=ROUND(別表４!E31/1000,0),"はい","いいえ")</f>
        <v>はい</v>
      </c>
      <c r="K39" s="349" t="s">
        <v>2417</v>
      </c>
      <c r="L39" s="349"/>
      <c r="M39" s="349"/>
      <c r="N39" s="350"/>
    </row>
    <row r="40" spans="1:24" ht="17.25" hidden="1" customHeight="1" x14ac:dyDescent="0.15">
      <c r="A40" s="745" t="s">
        <v>2477</v>
      </c>
      <c r="B40" s="745"/>
      <c r="C40" s="745"/>
      <c r="D40" s="745"/>
      <c r="E40" s="745"/>
      <c r="F40" s="745"/>
      <c r="G40" s="745"/>
      <c r="H40" s="745"/>
      <c r="I40" s="307" t="s">
        <v>204</v>
      </c>
      <c r="J40" s="351" t="str">
        <f>IF(ROUND(H22+H24+H26+H28,0)=ROUND(別表４!E8/1000,0),"はい","いいえ")</f>
        <v>はい</v>
      </c>
      <c r="K40" s="349" t="s">
        <v>2417</v>
      </c>
      <c r="L40" s="349"/>
      <c r="M40" s="349"/>
      <c r="N40" s="350"/>
    </row>
    <row r="41" spans="1:24" ht="17.25" hidden="1" customHeight="1" x14ac:dyDescent="0.15">
      <c r="A41" s="745" t="s">
        <v>2478</v>
      </c>
      <c r="B41" s="745"/>
      <c r="C41" s="745"/>
      <c r="D41" s="745"/>
      <c r="E41" s="745"/>
      <c r="F41" s="745"/>
      <c r="G41" s="745"/>
      <c r="H41" s="745"/>
      <c r="I41" s="307" t="s">
        <v>204</v>
      </c>
      <c r="J41" s="351" t="str">
        <f>IF(ROUND(H23+H25+H27+H29,0)=ROUND(別表４!E34/1000,0),"はい","いいえ")</f>
        <v>はい</v>
      </c>
      <c r="K41" s="349" t="s">
        <v>2417</v>
      </c>
      <c r="L41" s="349"/>
      <c r="M41" s="349"/>
      <c r="N41" s="350"/>
    </row>
    <row r="42" spans="1:24" ht="17.25" hidden="1" customHeight="1" x14ac:dyDescent="0.15">
      <c r="A42" s="745" t="s">
        <v>2479</v>
      </c>
      <c r="B42" s="745"/>
      <c r="C42" s="745"/>
      <c r="D42" s="745"/>
      <c r="E42" s="745"/>
      <c r="F42" s="745"/>
      <c r="G42" s="745"/>
      <c r="H42" s="745"/>
      <c r="I42" s="307" t="s">
        <v>204</v>
      </c>
      <c r="J42" s="351" t="str">
        <f>IF(ROUND(I22+I24+I26+I28,0)=ROUND(別表４!E11/1000,0),"はい","いいえ")</f>
        <v>はい</v>
      </c>
      <c r="K42" s="349" t="s">
        <v>2417</v>
      </c>
    </row>
    <row r="43" spans="1:24" ht="17.25" hidden="1" customHeight="1" x14ac:dyDescent="0.15">
      <c r="A43" s="745" t="s">
        <v>2480</v>
      </c>
      <c r="B43" s="745"/>
      <c r="C43" s="745"/>
      <c r="D43" s="745"/>
      <c r="E43" s="745"/>
      <c r="F43" s="745"/>
      <c r="G43" s="745"/>
      <c r="H43" s="745"/>
      <c r="I43" s="307" t="s">
        <v>204</v>
      </c>
      <c r="J43" s="351" t="str">
        <f>IF(ROUND(I23+I25+I27+I29,0)=ROUND(別表４!E37/1000,0),"はい","いいえ")</f>
        <v>はい</v>
      </c>
      <c r="K43" s="349" t="s">
        <v>2417</v>
      </c>
    </row>
    <row r="44" spans="1:24" ht="17.25" hidden="1" customHeight="1" x14ac:dyDescent="0.15">
      <c r="A44" s="745" t="s">
        <v>2481</v>
      </c>
      <c r="B44" s="745"/>
      <c r="C44" s="745"/>
      <c r="D44" s="745"/>
      <c r="E44" s="745"/>
      <c r="F44" s="745"/>
      <c r="G44" s="745"/>
      <c r="H44" s="745"/>
      <c r="I44" s="307" t="s">
        <v>204</v>
      </c>
      <c r="J44" s="351" t="str">
        <f>IF(ROUND(J22+J24+J26+J28,0)=ROUND(別表４!E14/1000,0),"はい","いいえ")</f>
        <v>はい</v>
      </c>
      <c r="K44" s="349" t="s">
        <v>2417</v>
      </c>
    </row>
    <row r="45" spans="1:24" ht="17.25" hidden="1" customHeight="1" x14ac:dyDescent="0.15">
      <c r="A45" s="745" t="s">
        <v>2482</v>
      </c>
      <c r="B45" s="745"/>
      <c r="C45" s="745"/>
      <c r="D45" s="745"/>
      <c r="E45" s="745"/>
      <c r="F45" s="745"/>
      <c r="G45" s="745"/>
      <c r="H45" s="745"/>
      <c r="I45" s="307" t="s">
        <v>204</v>
      </c>
      <c r="J45" s="351" t="str">
        <f>IF(ROUND(J23+J25+J27+J29,0)=ROUND(別表４!E40/1000,0),"はい","いいえ")</f>
        <v>はい</v>
      </c>
      <c r="K45" s="349" t="s">
        <v>2417</v>
      </c>
    </row>
    <row r="46" spans="1:24" ht="17.25" hidden="1" customHeight="1" x14ac:dyDescent="0.15">
      <c r="A46" s="745" t="s">
        <v>2483</v>
      </c>
      <c r="B46" s="745"/>
      <c r="C46" s="745"/>
      <c r="D46" s="745"/>
      <c r="E46" s="745"/>
      <c r="F46" s="745"/>
      <c r="G46" s="745"/>
      <c r="H46" s="745"/>
      <c r="I46" s="307" t="s">
        <v>204</v>
      </c>
      <c r="J46" s="351" t="str">
        <f>IF(ROUND(K22+K24+K26+K28,0)=ROUND(別表４!E17/1000,0),"はい","いいえ")</f>
        <v>はい</v>
      </c>
      <c r="K46" s="349" t="s">
        <v>2417</v>
      </c>
    </row>
    <row r="47" spans="1:24" ht="17.25" hidden="1" customHeight="1" x14ac:dyDescent="0.15">
      <c r="A47" s="745" t="s">
        <v>2484</v>
      </c>
      <c r="B47" s="745"/>
      <c r="C47" s="745"/>
      <c r="D47" s="745"/>
      <c r="E47" s="745"/>
      <c r="F47" s="745"/>
      <c r="G47" s="745"/>
      <c r="H47" s="745"/>
      <c r="I47" s="307" t="s">
        <v>204</v>
      </c>
      <c r="J47" s="351" t="str">
        <f>IF(ROUND(K23+K25+K27+K29,0)=ROUND(別表４!E43/1000,0),"はい","いいえ")</f>
        <v>はい</v>
      </c>
      <c r="K47" s="349" t="s">
        <v>2417</v>
      </c>
    </row>
    <row r="48" spans="1:24"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sheetData>
  <sheetProtection formatCells="0" formatColumns="0" formatRows="0" insertColumns="0" insertRows="0" deleteColumns="0" deleteRows="0"/>
  <dataConsolidate/>
  <mergeCells count="42">
    <mergeCell ref="A47:H47"/>
    <mergeCell ref="A42:H42"/>
    <mergeCell ref="A43:H43"/>
    <mergeCell ref="A44:H44"/>
    <mergeCell ref="A45:H45"/>
    <mergeCell ref="A46:H46"/>
    <mergeCell ref="A39:H39"/>
    <mergeCell ref="A40:H40"/>
    <mergeCell ref="A41:H41"/>
    <mergeCell ref="W22:W23"/>
    <mergeCell ref="A37:H37"/>
    <mergeCell ref="A36:H36"/>
    <mergeCell ref="A38:H38"/>
    <mergeCell ref="A2:B2"/>
    <mergeCell ref="C2:F2"/>
    <mergeCell ref="A30:C31"/>
    <mergeCell ref="A22:A29"/>
    <mergeCell ref="A18:C18"/>
    <mergeCell ref="A19:C19"/>
    <mergeCell ref="A10:C10"/>
    <mergeCell ref="A11:C11"/>
    <mergeCell ref="A12:C12"/>
    <mergeCell ref="A13:C13"/>
    <mergeCell ref="A14:C14"/>
    <mergeCell ref="A15:C15"/>
    <mergeCell ref="B22:C23"/>
    <mergeCell ref="B26:C27"/>
    <mergeCell ref="B28:C29"/>
    <mergeCell ref="B24:C25"/>
    <mergeCell ref="X22:X23"/>
    <mergeCell ref="A4:C5"/>
    <mergeCell ref="A6:C6"/>
    <mergeCell ref="A7:C7"/>
    <mergeCell ref="A8:C8"/>
    <mergeCell ref="A9:C9"/>
    <mergeCell ref="B16:C16"/>
    <mergeCell ref="B17:C17"/>
    <mergeCell ref="A16:A17"/>
    <mergeCell ref="A20:C20"/>
    <mergeCell ref="A21:C21"/>
    <mergeCell ref="U22:U23"/>
    <mergeCell ref="V22:V23"/>
  </mergeCells>
  <phoneticPr fontId="1"/>
  <conditionalFormatting sqref="G14">
    <cfRule type="cellIs" dxfId="123" priority="61" operator="notEqual">
      <formula>$G$14</formula>
    </cfRule>
  </conditionalFormatting>
  <conditionalFormatting sqref="J32:J33 J36">
    <cfRule type="cellIs" dxfId="122" priority="46" operator="notEqual">
      <formula>"はい"</formula>
    </cfRule>
  </conditionalFormatting>
  <conditionalFormatting sqref="J34">
    <cfRule type="cellIs" dxfId="121" priority="45" operator="notEqual">
      <formula>"はい"</formula>
    </cfRule>
  </conditionalFormatting>
  <conditionalFormatting sqref="J35">
    <cfRule type="cellIs" dxfId="120" priority="44" operator="notEqual">
      <formula>"はい"</formula>
    </cfRule>
  </conditionalFormatting>
  <conditionalFormatting sqref="J37">
    <cfRule type="cellIs" dxfId="119" priority="43" operator="notEqual">
      <formula>"はい"</formula>
    </cfRule>
  </conditionalFormatting>
  <conditionalFormatting sqref="G22 G24 G26 G28">
    <cfRule type="expression" dxfId="118" priority="36">
      <formula>$J$38="いいえ"</formula>
    </cfRule>
  </conditionalFormatting>
  <conditionalFormatting sqref="J38">
    <cfRule type="cellIs" dxfId="117" priority="35" operator="notEqual">
      <formula>"はい"</formula>
    </cfRule>
  </conditionalFormatting>
  <conditionalFormatting sqref="J39">
    <cfRule type="cellIs" dxfId="116" priority="34" operator="notEqual">
      <formula>"はい"</formula>
    </cfRule>
  </conditionalFormatting>
  <conditionalFormatting sqref="G23 G25 G27 G29">
    <cfRule type="expression" dxfId="115" priority="33">
      <formula>$J$39="いいえ"</formula>
    </cfRule>
  </conditionalFormatting>
  <conditionalFormatting sqref="J40">
    <cfRule type="cellIs" dxfId="114" priority="32" operator="notEqual">
      <formula>"はい"</formula>
    </cfRule>
  </conditionalFormatting>
  <conditionalFormatting sqref="J41">
    <cfRule type="cellIs" dxfId="113" priority="31" operator="notEqual">
      <formula>"はい"</formula>
    </cfRule>
  </conditionalFormatting>
  <conditionalFormatting sqref="J42">
    <cfRule type="cellIs" dxfId="112" priority="30" operator="notEqual">
      <formula>"はい"</formula>
    </cfRule>
  </conditionalFormatting>
  <conditionalFormatting sqref="J43">
    <cfRule type="cellIs" dxfId="111" priority="29" operator="notEqual">
      <formula>"はい"</formula>
    </cfRule>
  </conditionalFormatting>
  <conditionalFormatting sqref="J44">
    <cfRule type="cellIs" dxfId="110" priority="24" operator="notEqual">
      <formula>"はい"</formula>
    </cfRule>
  </conditionalFormatting>
  <conditionalFormatting sqref="J45">
    <cfRule type="cellIs" dxfId="109" priority="23" operator="notEqual">
      <formula>"はい"</formula>
    </cfRule>
  </conditionalFormatting>
  <conditionalFormatting sqref="J46">
    <cfRule type="cellIs" dxfId="108" priority="22" operator="notEqual">
      <formula>"はい"</formula>
    </cfRule>
  </conditionalFormatting>
  <conditionalFormatting sqref="J47">
    <cfRule type="cellIs" dxfId="107" priority="21" operator="notEqual">
      <formula>"はい"</formula>
    </cfRule>
  </conditionalFormatting>
  <conditionalFormatting sqref="H22 H24 H26 H28">
    <cfRule type="expression" dxfId="106" priority="20">
      <formula>$J$40="いいえ"</formula>
    </cfRule>
  </conditionalFormatting>
  <conditionalFormatting sqref="H23 H25 H27 H29">
    <cfRule type="expression" dxfId="105" priority="19">
      <formula>$J$41="いいえ"</formula>
    </cfRule>
  </conditionalFormatting>
  <conditionalFormatting sqref="I22 I24 I26 I28">
    <cfRule type="expression" dxfId="104" priority="18">
      <formula>$J$42="いいえ"</formula>
    </cfRule>
  </conditionalFormatting>
  <conditionalFormatting sqref="I23 I25 I27 I29">
    <cfRule type="expression" dxfId="103" priority="17">
      <formula>$J$43="いいえ"</formula>
    </cfRule>
  </conditionalFormatting>
  <conditionalFormatting sqref="J22 J24 J26 J28">
    <cfRule type="expression" dxfId="102" priority="16">
      <formula>$J$44="いいえ"</formula>
    </cfRule>
  </conditionalFormatting>
  <conditionalFormatting sqref="J23 J25 J27 J29">
    <cfRule type="expression" dxfId="101" priority="15">
      <formula>$J$45="いいえ"</formula>
    </cfRule>
  </conditionalFormatting>
  <conditionalFormatting sqref="K22 K24 K26 K28">
    <cfRule type="expression" dxfId="100" priority="14">
      <formula>$J$46="いいえ"</formula>
    </cfRule>
  </conditionalFormatting>
  <conditionalFormatting sqref="K23 K25 K27 K29">
    <cfRule type="expression" dxfId="99" priority="13">
      <formula>$J$47="いいえ"</formula>
    </cfRule>
  </conditionalFormatting>
  <dataValidations xWindow="537" yWindow="451" count="12">
    <dataValidation type="list" allowBlank="1" showInputMessage="1" showErrorMessage="1" sqref="J32:J34">
      <formula1>"はい,いいえ"</formula1>
    </dataValidation>
    <dataValidation allowBlank="1" showInputMessage="1" showErrorMessage="1" prompt="別表６「売上高の算定」の欄外【合計】と一致している必要があります。" sqref="H6 I6 J6"/>
    <dataValidation allowBlank="1" showInputMessage="1" showErrorMessage="1" prompt="別表６「売上高の算定」の欄外【合計】と一致している必要があります。" sqref="K6"/>
    <dataValidation allowBlank="1" showInputMessage="1" showErrorMessage="1" promptTitle="減価償却費" prompt="・製造原価報告書、販売費及び一般管理費に計上した減価償却費、繰延資産の償却費の合_x000a_計額を記入してください。（特別損失に計上している減価償却費は含みません）_x000a_・リース料、レンタル費用を加算してください。" sqref="D16:N17"/>
    <dataValidation allowBlank="1" showInputMessage="1" showErrorMessage="1" prompt="AＢＣ全てを含んだ総額を記入してください。_x000a_○Ａ：一般管理費に含まれる役員給与、従業員給与、賞与及び賞与引当金繰入れ、福利厚生費、退職金及び退職給与引当金繰入れ_x000a_○Ｂ：製造原価に含まれる労務費（福利厚生費、退職金等を含む）_x000a_○Ｃ：派遣労働者、短時間労働者の給与を外注費で処理した場合の当該費用" sqref="D13:N13"/>
    <dataValidation allowBlank="1" showInputMessage="1" showErrorMessage="1" promptTitle="給与支給総額" prompt="・個人事業主は、確定申告の各項目の値を元に、下記の計算式に基づき算出した値を記入してください。「⑳給与賃金」＋「㊳専従者給与」＋「㊸青色申告特別控除前の所得金額」_x000a_・雑給は、給与支給総額に含みますので、ご注意ください。" sqref="D12:N12"/>
    <dataValidation allowBlank="1" showInputMessage="1" showErrorMessage="1" prompt="「⑨設備投資額」と「⑮資金調達額」が一致するように金額を入力してください。" sqref="G22:N22 G24:N24 G26:N26 G28:N28"/>
    <dataValidation allowBlank="1" showInputMessage="1" showErrorMessage="1" prompt="「⑩運転資金」と「⑮資金調達額」が一致するように金額を入力してください。" sqref="G23:N23 G25:N25 G27:N27 G29:N29"/>
    <dataValidation allowBlank="1" showInputMessage="1" showErrorMessage="1" prompt="○就業時間による調整を行ってください。_x000a_○直近期末の「⑬従業員数」は、別表６「直近期の従業員数（常勤役員+非常勤役員+従業員）」以下としてください。" sqref="D20:N20"/>
    <dataValidation allowBlank="1" showInputMessage="1" showErrorMessage="1" prompt="個人事業主の場合_x000a_「㉜経費計」―「㉒利子割引料」＋「㊳専従者給与」" sqref="D9:N9"/>
    <dataValidation allowBlank="1" showInputMessage="1" showErrorMessage="1" prompt="計画期間終了時点の「⑥経常利益」の値は、　「正（０より大きい）」　となる必要があります。" sqref="I11:K11"/>
    <dataValidation allowBlank="1" showInputMessage="1" showErrorMessage="1" prompt="別表６「売上高の算定」の欄外【合計】と一致させてください。" sqref="G6"/>
  </dataValidations>
  <pageMargins left="0.11811023622047245" right="0" top="0.74803149606299213" bottom="0.74803149606299213"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9" id="{102C2621-13C1-45C1-A8D2-38A3C0BDFB89}">
            <xm:f>AND($J$37="いいえ",AND(別表６!$H$16+別表６!$H$17+別表６!$H$18&gt;0))</xm:f>
            <x14:dxf>
              <fill>
                <patternFill>
                  <bgColor rgb="FFFF0000"/>
                </patternFill>
              </fill>
            </x14:dxf>
          </x14:cfRule>
          <xm:sqref>F20</xm:sqref>
        </x14:conditionalFormatting>
        <x14:conditionalFormatting xmlns:xm="http://schemas.microsoft.com/office/excel/2006/main">
          <x14:cfRule type="expression" priority="8" id="{C4FA3B28-2835-4C71-90D7-B7C8012F6548}">
            <xm:f>AND(別表６!$I$32&lt;&gt;0,$G$6&lt;&gt;"",$G$6&lt;&gt;別表６!$AJ$32)</xm:f>
            <x14:dxf>
              <fill>
                <patternFill>
                  <bgColor rgb="FFFF0000"/>
                </patternFill>
              </fill>
            </x14:dxf>
          </x14:cfRule>
          <xm:sqref>G6</xm:sqref>
        </x14:conditionalFormatting>
        <x14:conditionalFormatting xmlns:xm="http://schemas.microsoft.com/office/excel/2006/main">
          <x14:cfRule type="expression" priority="7" id="{5DB86FD9-0F0D-42ED-B9F0-D2D8A354C2B1}">
            <xm:f>AND(別表６!$N$32&lt;&gt;0,$H$6&lt;&gt;"",$H$6&lt;&gt;別表６!$AK$32)</xm:f>
            <x14:dxf>
              <fill>
                <patternFill>
                  <bgColor rgb="FFFF0000"/>
                </patternFill>
              </fill>
            </x14:dxf>
          </x14:cfRule>
          <xm:sqref>H6</xm:sqref>
        </x14:conditionalFormatting>
        <x14:conditionalFormatting xmlns:xm="http://schemas.microsoft.com/office/excel/2006/main">
          <x14:cfRule type="expression" priority="6" id="{A8B4543B-C452-4CA4-8AF9-ADF3A95F1EF3}">
            <xm:f>AND(別表６!$S$32&lt;&gt;0,$I$6&lt;&gt;"",$I$6&lt;&gt;別表６!$AL$32)</xm:f>
            <x14:dxf>
              <fill>
                <patternFill>
                  <bgColor rgb="FFFF0000"/>
                </patternFill>
              </fill>
            </x14:dxf>
          </x14:cfRule>
          <xm:sqref>I6</xm:sqref>
        </x14:conditionalFormatting>
        <x14:conditionalFormatting xmlns:xm="http://schemas.microsoft.com/office/excel/2006/main">
          <x14:cfRule type="expression" priority="5" id="{4F1BE487-864D-45E0-8C06-CBFD91F73358}">
            <xm:f>AND(別表６!$X$32&lt;&gt;0,$J$6&lt;&gt;"",$J$6&lt;&gt;別表６!$AM$32)</xm:f>
            <x14:dxf>
              <fill>
                <patternFill>
                  <bgColor rgb="FFFF0000"/>
                </patternFill>
              </fill>
            </x14:dxf>
          </x14:cfRule>
          <xm:sqref>J6</xm:sqref>
        </x14:conditionalFormatting>
        <x14:conditionalFormatting xmlns:xm="http://schemas.microsoft.com/office/excel/2006/main">
          <x14:cfRule type="expression" priority="4" id="{BFE3B7EC-44F2-4244-9F7A-AD9868258885}">
            <xm:f>AND(別表６!$AC$32&lt;&gt;0,$K$6&lt;&gt;"",$K$6&lt;&gt;別表６!$AN$32)</xm:f>
            <x14:dxf>
              <fill>
                <patternFill>
                  <bgColor rgb="FFFF0000"/>
                </patternFill>
              </fill>
            </x14:dxf>
          </x14:cfRule>
          <xm:sqref>K6</xm:sqref>
        </x14:conditionalFormatting>
        <x14:conditionalFormatting xmlns:xm="http://schemas.microsoft.com/office/excel/2006/main">
          <x14:cfRule type="expression" priority="3" id="{ED4262D3-3E35-4F27-9B44-57339BF8FA11}">
            <xm:f>AND(別表１!AA36=3,$I$11&lt;=0)</xm:f>
            <x14:dxf>
              <fill>
                <patternFill>
                  <bgColor rgb="FFFF0000"/>
                </patternFill>
              </fill>
            </x14:dxf>
          </x14:cfRule>
          <xm:sqref>I11</xm:sqref>
        </x14:conditionalFormatting>
        <x14:conditionalFormatting xmlns:xm="http://schemas.microsoft.com/office/excel/2006/main">
          <x14:cfRule type="expression" priority="2" id="{BDE7E656-BDCD-4F85-B7AB-CFEF84A48774}">
            <xm:f>AND(別表１!AA36=4,$J$11&lt;=0,$J$11&lt;&gt;"")</xm:f>
            <x14:dxf>
              <fill>
                <patternFill>
                  <bgColor rgb="FFFF0000"/>
                </patternFill>
              </fill>
            </x14:dxf>
          </x14:cfRule>
          <xm:sqref>J11</xm:sqref>
        </x14:conditionalFormatting>
        <x14:conditionalFormatting xmlns:xm="http://schemas.microsoft.com/office/excel/2006/main">
          <x14:cfRule type="expression" priority="1" id="{0EA4CB58-3349-4627-AE53-8A73B407F809}">
            <xm:f>AND(別表１!AA36=5,$K$11&lt;=0)</xm:f>
            <x14:dxf>
              <fill>
                <patternFill>
                  <bgColor rgb="FFFF0000"/>
                </patternFill>
              </fill>
            </x14:dxf>
          </x14:cfRule>
          <xm:sqref>K11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2060"/>
    <pageSetUpPr fitToPage="1"/>
  </sheetPr>
  <dimension ref="A1:N55"/>
  <sheetViews>
    <sheetView view="pageBreakPreview" zoomScale="115" zoomScaleNormal="100" zoomScaleSheetLayoutView="115" workbookViewId="0">
      <selection activeCell="B15" sqref="B15"/>
    </sheetView>
  </sheetViews>
  <sheetFormatPr defaultColWidth="1.625" defaultRowHeight="9" customHeight="1" x14ac:dyDescent="0.15"/>
  <cols>
    <col min="1" max="1" width="6.625" style="246" customWidth="1"/>
    <col min="2" max="2" width="40" style="246" customWidth="1"/>
    <col min="3" max="4" width="12.625" style="246" customWidth="1"/>
    <col min="5" max="5" width="16.625" style="246" customWidth="1"/>
    <col min="6" max="16384" width="1.625" style="246"/>
  </cols>
  <sheetData>
    <row r="1" spans="1:13" ht="18" customHeight="1" x14ac:dyDescent="0.15">
      <c r="A1" s="251" t="s">
        <v>26</v>
      </c>
      <c r="B1" s="245"/>
      <c r="C1" s="245"/>
      <c r="D1" s="245"/>
      <c r="E1" s="245"/>
    </row>
    <row r="2" spans="1:13" ht="18" customHeight="1" x14ac:dyDescent="0.15">
      <c r="A2" s="477" t="s">
        <v>1</v>
      </c>
      <c r="B2" s="217" t="str">
        <f>IFERROR(別表６!F3&amp;" ","　")</f>
        <v xml:space="preserve"> </v>
      </c>
      <c r="C2" s="186"/>
      <c r="D2" s="186"/>
    </row>
    <row r="3" spans="1:13" ht="18" customHeight="1" thickBot="1" x14ac:dyDescent="0.2">
      <c r="A3" s="377" t="s">
        <v>67</v>
      </c>
      <c r="B3" s="186"/>
      <c r="C3" s="186"/>
      <c r="D3" s="186"/>
      <c r="E3" s="307" t="s">
        <v>2263</v>
      </c>
    </row>
    <row r="4" spans="1:13" ht="14.25" customHeight="1" x14ac:dyDescent="0.15">
      <c r="A4" s="365"/>
      <c r="B4" s="476" t="s">
        <v>64</v>
      </c>
      <c r="C4" s="366" t="s">
        <v>70</v>
      </c>
      <c r="D4" s="366" t="s">
        <v>69</v>
      </c>
      <c r="E4" s="378" t="s">
        <v>2258</v>
      </c>
    </row>
    <row r="5" spans="1:13" ht="14.25" customHeight="1" x14ac:dyDescent="0.15">
      <c r="A5" s="370"/>
      <c r="B5" s="380"/>
      <c r="C5" s="381"/>
      <c r="D5" s="382" t="s">
        <v>207</v>
      </c>
      <c r="E5" s="379">
        <f>SUM(E6:E7)</f>
        <v>0</v>
      </c>
    </row>
    <row r="6" spans="1:13" ht="14.25" customHeight="1" x14ac:dyDescent="0.15">
      <c r="A6" s="367">
        <v>1</v>
      </c>
      <c r="B6" s="472"/>
      <c r="C6" s="287"/>
      <c r="D6" s="287"/>
      <c r="E6" s="433" t="str">
        <f>IF(C6*D6=0,"-",C6*D6)</f>
        <v>-</v>
      </c>
    </row>
    <row r="7" spans="1:13" ht="14.25" customHeight="1" x14ac:dyDescent="0.15">
      <c r="A7" s="368">
        <v>2</v>
      </c>
      <c r="B7" s="473"/>
      <c r="C7" s="369"/>
      <c r="D7" s="369"/>
      <c r="E7" s="434" t="str">
        <f>IF(C7*D7=0,"-",C7*D7)</f>
        <v>-</v>
      </c>
    </row>
    <row r="8" spans="1:13" ht="14.25" customHeight="1" x14ac:dyDescent="0.15">
      <c r="A8" s="370"/>
      <c r="B8" s="380"/>
      <c r="C8" s="381"/>
      <c r="D8" s="382" t="s">
        <v>2616</v>
      </c>
      <c r="E8" s="379">
        <f>SUM(E9:E10)</f>
        <v>0</v>
      </c>
      <c r="M8" s="246" t="s">
        <v>2615</v>
      </c>
    </row>
    <row r="9" spans="1:13" ht="14.25" customHeight="1" x14ac:dyDescent="0.15">
      <c r="A9" s="367">
        <v>3</v>
      </c>
      <c r="B9" s="472"/>
      <c r="C9" s="287"/>
      <c r="D9" s="287"/>
      <c r="E9" s="433" t="str">
        <f>IF(C9*D9=0,"-",C9*D9)</f>
        <v>-</v>
      </c>
    </row>
    <row r="10" spans="1:13" ht="14.25" customHeight="1" x14ac:dyDescent="0.15">
      <c r="A10" s="368">
        <v>4</v>
      </c>
      <c r="B10" s="473"/>
      <c r="C10" s="369"/>
      <c r="D10" s="369"/>
      <c r="E10" s="434" t="str">
        <f>IF(C10*D10=0,"-",C10*D10)</f>
        <v>-</v>
      </c>
    </row>
    <row r="11" spans="1:13" ht="14.25" customHeight="1" x14ac:dyDescent="0.15">
      <c r="A11" s="383"/>
      <c r="B11" s="380"/>
      <c r="C11" s="381"/>
      <c r="D11" s="382" t="s">
        <v>2617</v>
      </c>
      <c r="E11" s="379">
        <f>SUM(E12:E13)</f>
        <v>0</v>
      </c>
    </row>
    <row r="12" spans="1:13" ht="14.25" customHeight="1" x14ac:dyDescent="0.15">
      <c r="A12" s="367">
        <v>5</v>
      </c>
      <c r="B12" s="472"/>
      <c r="C12" s="287"/>
      <c r="D12" s="287"/>
      <c r="E12" s="433" t="str">
        <f>IF(C12*D12=0,"-",C12*D12)</f>
        <v>-</v>
      </c>
    </row>
    <row r="13" spans="1:13" ht="14.25" customHeight="1" x14ac:dyDescent="0.15">
      <c r="A13" s="368">
        <v>6</v>
      </c>
      <c r="B13" s="473"/>
      <c r="C13" s="369"/>
      <c r="D13" s="369"/>
      <c r="E13" s="434" t="str">
        <f>IF(C13*D13=0,"-",C13*D13)</f>
        <v>-</v>
      </c>
    </row>
    <row r="14" spans="1:13" ht="14.25" customHeight="1" x14ac:dyDescent="0.15">
      <c r="A14" s="370"/>
      <c r="B14" s="380"/>
      <c r="C14" s="381"/>
      <c r="D14" s="382" t="s">
        <v>2618</v>
      </c>
      <c r="E14" s="379">
        <f>SUM(E15:E16)</f>
        <v>0</v>
      </c>
    </row>
    <row r="15" spans="1:13" ht="14.25" customHeight="1" x14ac:dyDescent="0.15">
      <c r="A15" s="367">
        <v>7</v>
      </c>
      <c r="B15" s="472"/>
      <c r="C15" s="287"/>
      <c r="D15" s="287"/>
      <c r="E15" s="433" t="str">
        <f>IF(C15*D15=0,"-",C15*D15)</f>
        <v>-</v>
      </c>
    </row>
    <row r="16" spans="1:13" ht="14.25" customHeight="1" x14ac:dyDescent="0.15">
      <c r="A16" s="368">
        <v>8</v>
      </c>
      <c r="B16" s="473"/>
      <c r="C16" s="369"/>
      <c r="D16" s="369"/>
      <c r="E16" s="434" t="str">
        <f>IF(C16*D16=0,"-",C16*D16)</f>
        <v>-</v>
      </c>
    </row>
    <row r="17" spans="1:14" ht="14.25" customHeight="1" x14ac:dyDescent="0.15">
      <c r="A17" s="370"/>
      <c r="B17" s="380"/>
      <c r="C17" s="381"/>
      <c r="D17" s="382" t="s">
        <v>2619</v>
      </c>
      <c r="E17" s="379">
        <f>SUM(E18:E19)</f>
        <v>0</v>
      </c>
    </row>
    <row r="18" spans="1:14" ht="14.25" customHeight="1" x14ac:dyDescent="0.15">
      <c r="A18" s="367">
        <v>9</v>
      </c>
      <c r="B18" s="472"/>
      <c r="C18" s="287"/>
      <c r="D18" s="287"/>
      <c r="E18" s="433" t="str">
        <f>IF(C18*D18=0,"-",C18*D18)</f>
        <v>-</v>
      </c>
    </row>
    <row r="19" spans="1:14" ht="14.25" customHeight="1" x14ac:dyDescent="0.15">
      <c r="A19" s="368">
        <v>10</v>
      </c>
      <c r="B19" s="473"/>
      <c r="C19" s="369"/>
      <c r="D19" s="369"/>
      <c r="E19" s="434" t="str">
        <f>IF(C19*D19=0,"-",C19*D19)</f>
        <v>-</v>
      </c>
    </row>
    <row r="20" spans="1:14" ht="14.25" customHeight="1" x14ac:dyDescent="0.15">
      <c r="A20" s="383"/>
      <c r="B20" s="380"/>
      <c r="C20" s="381"/>
      <c r="D20" s="382" t="s">
        <v>2620</v>
      </c>
      <c r="E20" s="379">
        <f>SUM(E21:E22)</f>
        <v>0</v>
      </c>
    </row>
    <row r="21" spans="1:14" ht="14.25" customHeight="1" x14ac:dyDescent="0.15">
      <c r="A21" s="367">
        <v>11</v>
      </c>
      <c r="B21" s="472"/>
      <c r="C21" s="287"/>
      <c r="D21" s="287"/>
      <c r="E21" s="433" t="str">
        <f>IF(C21*D21=0,"-",C21*D21)</f>
        <v>-</v>
      </c>
    </row>
    <row r="22" spans="1:14" ht="14.25" customHeight="1" x14ac:dyDescent="0.15">
      <c r="A22" s="368">
        <v>12</v>
      </c>
      <c r="B22" s="473"/>
      <c r="C22" s="369"/>
      <c r="D22" s="369"/>
      <c r="E22" s="434" t="str">
        <f>IF(C22*D22=0,"-",C22*D22)</f>
        <v>-</v>
      </c>
    </row>
    <row r="23" spans="1:14" ht="14.25" customHeight="1" x14ac:dyDescent="0.15">
      <c r="A23" s="370"/>
      <c r="B23" s="380"/>
      <c r="C23" s="381"/>
      <c r="D23" s="382" t="s">
        <v>2621</v>
      </c>
      <c r="E23" s="379">
        <f>SUM(E24:E25)</f>
        <v>0</v>
      </c>
    </row>
    <row r="24" spans="1:14" ht="14.25" customHeight="1" x14ac:dyDescent="0.15">
      <c r="A24" s="367">
        <v>13</v>
      </c>
      <c r="B24" s="472"/>
      <c r="C24" s="287"/>
      <c r="D24" s="287"/>
      <c r="E24" s="433" t="str">
        <f>IF(C24*D24=0,"-",C24*D24)</f>
        <v>-</v>
      </c>
    </row>
    <row r="25" spans="1:14" ht="14.25" customHeight="1" x14ac:dyDescent="0.15">
      <c r="A25" s="368">
        <v>14</v>
      </c>
      <c r="B25" s="473"/>
      <c r="C25" s="369"/>
      <c r="D25" s="369"/>
      <c r="E25" s="434" t="str">
        <f>IF(C25*D25=0,"-",C25*D25)</f>
        <v>-</v>
      </c>
    </row>
    <row r="26" spans="1:14" ht="14.25" customHeight="1" x14ac:dyDescent="0.15">
      <c r="A26" s="370"/>
      <c r="B26" s="380"/>
      <c r="C26" s="381"/>
      <c r="D26" s="382" t="s">
        <v>2622</v>
      </c>
      <c r="E26" s="379">
        <f>SUM(E27:E28)</f>
        <v>0</v>
      </c>
    </row>
    <row r="27" spans="1:14" ht="14.25" customHeight="1" x14ac:dyDescent="0.15">
      <c r="A27" s="367">
        <v>15</v>
      </c>
      <c r="B27" s="472"/>
      <c r="C27" s="287"/>
      <c r="D27" s="287"/>
      <c r="E27" s="433" t="str">
        <f>IF(C27*D27=0,"-",C27*D27)</f>
        <v>-</v>
      </c>
    </row>
    <row r="28" spans="1:14" ht="14.25" customHeight="1" thickBot="1" x14ac:dyDescent="0.2">
      <c r="A28" s="368">
        <v>16</v>
      </c>
      <c r="B28" s="473"/>
      <c r="C28" s="369"/>
      <c r="D28" s="369"/>
      <c r="E28" s="434" t="str">
        <f>IF(C28*D28=0,"-",C28*D28)</f>
        <v>-</v>
      </c>
    </row>
    <row r="29" spans="1:14" ht="18" customHeight="1" thickBot="1" x14ac:dyDescent="0.2">
      <c r="A29" s="547" t="s">
        <v>68</v>
      </c>
      <c r="B29" s="548"/>
      <c r="C29" s="548"/>
      <c r="D29" s="548"/>
      <c r="E29" s="549" t="s">
        <v>2263</v>
      </c>
      <c r="N29" s="246" t="s">
        <v>2615</v>
      </c>
    </row>
    <row r="30" spans="1:14" ht="14.25" customHeight="1" x14ac:dyDescent="0.15">
      <c r="A30" s="365"/>
      <c r="B30" s="471" t="s">
        <v>65</v>
      </c>
      <c r="C30" s="386" t="s">
        <v>70</v>
      </c>
      <c r="D30" s="386" t="s">
        <v>69</v>
      </c>
      <c r="E30" s="378" t="s">
        <v>2258</v>
      </c>
    </row>
    <row r="31" spans="1:14" ht="14.25" customHeight="1" x14ac:dyDescent="0.15">
      <c r="A31" s="370"/>
      <c r="B31" s="380"/>
      <c r="C31" s="381"/>
      <c r="D31" s="382" t="s">
        <v>207</v>
      </c>
      <c r="E31" s="379">
        <f>SUM(E32:E33)</f>
        <v>0</v>
      </c>
    </row>
    <row r="32" spans="1:14" ht="14.25" customHeight="1" x14ac:dyDescent="0.15">
      <c r="A32" s="367">
        <v>1</v>
      </c>
      <c r="B32" s="472"/>
      <c r="C32" s="287"/>
      <c r="D32" s="287"/>
      <c r="E32" s="434" t="str">
        <f>IF(C32*D32=0,"-",C32*D32)</f>
        <v>-</v>
      </c>
    </row>
    <row r="33" spans="1:5" ht="14.25" customHeight="1" x14ac:dyDescent="0.15">
      <c r="A33" s="368">
        <v>2</v>
      </c>
      <c r="B33" s="473"/>
      <c r="C33" s="369"/>
      <c r="D33" s="369"/>
      <c r="E33" s="434" t="str">
        <f>IF(C33*D33=0,"-",C33*D33)</f>
        <v>-</v>
      </c>
    </row>
    <row r="34" spans="1:5" ht="14.25" customHeight="1" x14ac:dyDescent="0.15">
      <c r="A34" s="373"/>
      <c r="B34" s="374"/>
      <c r="C34" s="375"/>
      <c r="D34" s="385" t="s">
        <v>2623</v>
      </c>
      <c r="E34" s="379">
        <f>SUM(E35:E36)</f>
        <v>0</v>
      </c>
    </row>
    <row r="35" spans="1:5" ht="14.25" customHeight="1" x14ac:dyDescent="0.15">
      <c r="A35" s="376">
        <v>3</v>
      </c>
      <c r="B35" s="474"/>
      <c r="C35" s="287"/>
      <c r="D35" s="287"/>
      <c r="E35" s="434" t="str">
        <f>IF(C35*D35=0,"-",C35*D35)</f>
        <v>-</v>
      </c>
    </row>
    <row r="36" spans="1:5" ht="14.25" customHeight="1" x14ac:dyDescent="0.15">
      <c r="A36" s="368">
        <v>4</v>
      </c>
      <c r="B36" s="473"/>
      <c r="C36" s="369"/>
      <c r="D36" s="369"/>
      <c r="E36" s="434" t="str">
        <f>IF(C36*D36=0,"-",C36*D36)</f>
        <v>-</v>
      </c>
    </row>
    <row r="37" spans="1:5" ht="14.25" customHeight="1" x14ac:dyDescent="0.15">
      <c r="A37" s="370"/>
      <c r="B37" s="374"/>
      <c r="C37" s="375"/>
      <c r="D37" s="384" t="s">
        <v>2624</v>
      </c>
      <c r="E37" s="379">
        <f>SUM(E38:E39)</f>
        <v>0</v>
      </c>
    </row>
    <row r="38" spans="1:5" ht="14.25" customHeight="1" x14ac:dyDescent="0.15">
      <c r="A38" s="367">
        <v>5</v>
      </c>
      <c r="B38" s="472"/>
      <c r="C38" s="287"/>
      <c r="D38" s="287"/>
      <c r="E38" s="434" t="str">
        <f>IF(C38*D38=0,"-",C38*D38)</f>
        <v>-</v>
      </c>
    </row>
    <row r="39" spans="1:5" ht="14.25" customHeight="1" x14ac:dyDescent="0.15">
      <c r="A39" s="368">
        <v>6</v>
      </c>
      <c r="B39" s="475"/>
      <c r="C39" s="291"/>
      <c r="D39" s="291"/>
      <c r="E39" s="434" t="str">
        <f>IF(C39*D39=0,"-",C39*D39)</f>
        <v>-</v>
      </c>
    </row>
    <row r="40" spans="1:5" ht="14.25" customHeight="1" x14ac:dyDescent="0.15">
      <c r="A40" s="370"/>
      <c r="B40" s="371"/>
      <c r="C40" s="372"/>
      <c r="D40" s="382" t="s">
        <v>2625</v>
      </c>
      <c r="E40" s="379">
        <f>SUM(E41:E42)</f>
        <v>0</v>
      </c>
    </row>
    <row r="41" spans="1:5" ht="14.25" customHeight="1" x14ac:dyDescent="0.15">
      <c r="A41" s="367">
        <v>7</v>
      </c>
      <c r="B41" s="472"/>
      <c r="C41" s="287"/>
      <c r="D41" s="287"/>
      <c r="E41" s="434" t="str">
        <f>IF(C41*D41=0,"-",C41*D41)</f>
        <v>-</v>
      </c>
    </row>
    <row r="42" spans="1:5" ht="14.25" customHeight="1" x14ac:dyDescent="0.15">
      <c r="A42" s="368">
        <v>8</v>
      </c>
      <c r="B42" s="473"/>
      <c r="C42" s="291"/>
      <c r="D42" s="291"/>
      <c r="E42" s="434" t="str">
        <f>IF(C42*D42=0,"-",C42*D42)</f>
        <v>-</v>
      </c>
    </row>
    <row r="43" spans="1:5" ht="14.25" customHeight="1" x14ac:dyDescent="0.15">
      <c r="A43" s="370"/>
      <c r="B43" s="371"/>
      <c r="C43" s="372"/>
      <c r="D43" s="382" t="s">
        <v>2626</v>
      </c>
      <c r="E43" s="379">
        <f>SUM(E44:E45)</f>
        <v>0</v>
      </c>
    </row>
    <row r="44" spans="1:5" ht="14.25" customHeight="1" x14ac:dyDescent="0.15">
      <c r="A44" s="367">
        <v>9</v>
      </c>
      <c r="B44" s="472"/>
      <c r="C44" s="287"/>
      <c r="D44" s="287"/>
      <c r="E44" s="433" t="str">
        <f>IF(C44*D44=0,"-",C44*D44)</f>
        <v>-</v>
      </c>
    </row>
    <row r="45" spans="1:5" ht="14.25" customHeight="1" x14ac:dyDescent="0.15">
      <c r="A45" s="368">
        <v>10</v>
      </c>
      <c r="B45" s="475"/>
      <c r="C45" s="291"/>
      <c r="D45" s="291"/>
      <c r="E45" s="434" t="str">
        <f>IF(C45*D45=0,"-",C45*D45)</f>
        <v>-</v>
      </c>
    </row>
    <row r="46" spans="1:5" ht="14.25" customHeight="1" x14ac:dyDescent="0.15">
      <c r="A46" s="370"/>
      <c r="B46" s="371"/>
      <c r="C46" s="372"/>
      <c r="D46" s="382" t="s">
        <v>2627</v>
      </c>
      <c r="E46" s="379">
        <f>SUM(E47:E48)</f>
        <v>0</v>
      </c>
    </row>
    <row r="47" spans="1:5" ht="14.25" customHeight="1" x14ac:dyDescent="0.15">
      <c r="A47" s="367">
        <v>11</v>
      </c>
      <c r="B47" s="472"/>
      <c r="C47" s="287"/>
      <c r="D47" s="287"/>
      <c r="E47" s="433" t="str">
        <f>IF(C47*D47=0,"-",C47*D47)</f>
        <v>-</v>
      </c>
    </row>
    <row r="48" spans="1:5" ht="14.25" customHeight="1" x14ac:dyDescent="0.15">
      <c r="A48" s="368">
        <v>12</v>
      </c>
      <c r="B48" s="475"/>
      <c r="C48" s="291"/>
      <c r="D48" s="291"/>
      <c r="E48" s="434" t="str">
        <f>IF(C48*D48=0,"-",C48*D48)</f>
        <v>-</v>
      </c>
    </row>
    <row r="49" spans="1:5" ht="14.25" customHeight="1" x14ac:dyDescent="0.15">
      <c r="A49" s="370"/>
      <c r="B49" s="371"/>
      <c r="C49" s="372"/>
      <c r="D49" s="382" t="s">
        <v>2628</v>
      </c>
      <c r="E49" s="379">
        <f>SUM(E50:E51)</f>
        <v>0</v>
      </c>
    </row>
    <row r="50" spans="1:5" ht="14.25" customHeight="1" x14ac:dyDescent="0.15">
      <c r="A50" s="367">
        <v>13</v>
      </c>
      <c r="B50" s="472"/>
      <c r="C50" s="287"/>
      <c r="D50" s="287"/>
      <c r="E50" s="433" t="str">
        <f>IF(C50*D50=0,"-",C50*D50)</f>
        <v>-</v>
      </c>
    </row>
    <row r="51" spans="1:5" ht="14.25" customHeight="1" x14ac:dyDescent="0.15">
      <c r="A51" s="368">
        <v>14</v>
      </c>
      <c r="B51" s="475"/>
      <c r="C51" s="291"/>
      <c r="D51" s="291"/>
      <c r="E51" s="434" t="str">
        <f>IF(C51*D51=0,"-",C51*D51)</f>
        <v>-</v>
      </c>
    </row>
    <row r="52" spans="1:5" ht="14.25" customHeight="1" x14ac:dyDescent="0.15">
      <c r="A52" s="370"/>
      <c r="B52" s="371"/>
      <c r="C52" s="372"/>
      <c r="D52" s="382" t="s">
        <v>2629</v>
      </c>
      <c r="E52" s="379">
        <f>SUM(E53:E54)</f>
        <v>0</v>
      </c>
    </row>
    <row r="53" spans="1:5" ht="14.25" customHeight="1" x14ac:dyDescent="0.15">
      <c r="A53" s="367">
        <v>15</v>
      </c>
      <c r="B53" s="472"/>
      <c r="C53" s="287"/>
      <c r="D53" s="287"/>
      <c r="E53" s="433" t="str">
        <f>IF(C53*D53=0,"-",C53*D53)</f>
        <v>-</v>
      </c>
    </row>
    <row r="54" spans="1:5" ht="14.25" customHeight="1" thickBot="1" x14ac:dyDescent="0.2">
      <c r="A54" s="368">
        <v>16</v>
      </c>
      <c r="B54" s="475"/>
      <c r="C54" s="291"/>
      <c r="D54" s="291"/>
      <c r="E54" s="434" t="str">
        <f>IF(C54*D54=0,"-",C54*D54)</f>
        <v>-</v>
      </c>
    </row>
    <row r="55" spans="1:5" ht="18" customHeight="1" x14ac:dyDescent="0.15">
      <c r="A55" s="746"/>
      <c r="B55" s="746"/>
      <c r="C55" s="746"/>
      <c r="D55" s="746"/>
      <c r="E55" s="746"/>
    </row>
  </sheetData>
  <sheetProtection formatCells="0" formatColumns="0" formatRows="0" insertColumns="0" insertRows="0" deleteColumns="0" deleteRows="0"/>
  <mergeCells count="1">
    <mergeCell ref="A55:E55"/>
  </mergeCells>
  <phoneticPr fontId="1"/>
  <dataValidations xWindow="304" yWindow="638" count="11">
    <dataValidation allowBlank="1" showInputMessage="1" showErrorMessage="1" promptTitle="計画１年目" sqref="E6:E7"/>
    <dataValidation allowBlank="1" showInputMessage="1" showErrorMessage="1" prompt="計画１年目の設備投資計画です。_x000a__x000a_" sqref="B6:D7"/>
    <dataValidation allowBlank="1" showInputMessage="1" showErrorMessage="1" prompt="計画２年目の設備投資計画です。" sqref="B9:D10"/>
    <dataValidation allowBlank="1" showInputMessage="1" showErrorMessage="1" prompt="計画３年目の設備投資計画です。" sqref="B12:D13"/>
    <dataValidation allowBlank="1" showInputMessage="1" showErrorMessage="1" prompt="計画４年目の設備投資計画です。" sqref="B15:D16"/>
    <dataValidation allowBlank="1" showInputMessage="1" showErrorMessage="1" prompt="計画５年目の設備投資計画です。" sqref="B18:D19"/>
    <dataValidation allowBlank="1" showInputMessage="1" showErrorMessage="1" prompt="計画１年目の運転資金計画です。" sqref="B32:D33"/>
    <dataValidation allowBlank="1" showInputMessage="1" showErrorMessage="1" prompt="計画２年目の運転資金計画です。" sqref="B35:D36"/>
    <dataValidation allowBlank="1" showInputMessage="1" showErrorMessage="1" prompt="計画３年目の運転資金計画です。" sqref="B38:D39"/>
    <dataValidation allowBlank="1" showInputMessage="1" showErrorMessage="1" prompt="計画４年目の運転資金計画です。" sqref="B41:D42"/>
    <dataValidation allowBlank="1" showInputMessage="1" showErrorMessage="1" prompt="計画５年目の運転資金計画です。" sqref="B44:D45"/>
  </dataValidations>
  <pageMargins left="0.70866141732283472" right="0.70866141732283472"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060"/>
    <pageSetUpPr fitToPage="1"/>
  </sheetPr>
  <dimension ref="A1:K36"/>
  <sheetViews>
    <sheetView view="pageBreakPreview" zoomScaleNormal="110" zoomScaleSheetLayoutView="100" workbookViewId="0">
      <selection activeCell="K17" sqref="K17"/>
    </sheetView>
  </sheetViews>
  <sheetFormatPr defaultColWidth="1.625" defaultRowHeight="18" customHeight="1" x14ac:dyDescent="0.15"/>
  <cols>
    <col min="1" max="1" width="3.625" style="1" customWidth="1"/>
    <col min="2" max="2" width="7.75" style="1" customWidth="1"/>
    <col min="3" max="3" width="5.5" style="1" customWidth="1"/>
    <col min="4" max="4" width="18.125" style="1" customWidth="1"/>
    <col min="5" max="5" width="7" style="1" customWidth="1"/>
    <col min="6" max="6" width="6.625" style="1" customWidth="1"/>
    <col min="7" max="7" width="6.625" style="21" customWidth="1"/>
    <col min="8" max="8" width="6.625" style="1" customWidth="1"/>
    <col min="9" max="9" width="10.375" style="1" customWidth="1"/>
    <col min="10" max="10" width="4" style="1" customWidth="1"/>
    <col min="11" max="11" width="16.625" style="1" customWidth="1"/>
    <col min="12" max="15" width="1.625" style="1"/>
    <col min="16" max="16" width="2.375" style="1" bestFit="1" customWidth="1"/>
    <col min="17" max="16384" width="1.625" style="1"/>
  </cols>
  <sheetData>
    <row r="1" spans="1:11" ht="18" customHeight="1" x14ac:dyDescent="0.15">
      <c r="A1" s="7" t="s">
        <v>2446</v>
      </c>
      <c r="B1" s="7"/>
      <c r="C1" s="7"/>
      <c r="D1" s="7"/>
      <c r="E1" s="7"/>
      <c r="F1" s="7"/>
      <c r="G1" s="7"/>
      <c r="H1" s="7"/>
      <c r="I1" s="7"/>
      <c r="J1" s="7"/>
      <c r="K1" s="7"/>
    </row>
    <row r="2" spans="1:11" ht="18" customHeight="1" x14ac:dyDescent="0.15">
      <c r="A2" s="762" t="s">
        <v>1</v>
      </c>
      <c r="B2" s="762"/>
      <c r="C2" s="765" t="str">
        <f>IFERROR(別表６!F3&amp;" ","　")</f>
        <v xml:space="preserve"> </v>
      </c>
      <c r="D2" s="765"/>
      <c r="E2" s="765"/>
      <c r="F2" s="765"/>
      <c r="G2" s="11"/>
      <c r="H2" s="20"/>
      <c r="I2" s="20"/>
      <c r="J2" s="20"/>
      <c r="K2" s="20" t="s">
        <v>2437</v>
      </c>
    </row>
    <row r="3" spans="1:11" ht="7.5" customHeight="1" x14ac:dyDescent="0.15">
      <c r="A3" s="9"/>
      <c r="B3" s="9"/>
      <c r="C3" s="20"/>
      <c r="D3" s="20"/>
      <c r="E3" s="20"/>
      <c r="F3" s="20"/>
      <c r="G3" s="11"/>
      <c r="H3" s="20"/>
      <c r="I3" s="20"/>
      <c r="J3" s="20"/>
      <c r="K3" s="6"/>
    </row>
    <row r="4" spans="1:11" ht="28.5" customHeight="1" x14ac:dyDescent="0.15">
      <c r="A4" s="749" t="s">
        <v>2421</v>
      </c>
      <c r="B4" s="749"/>
      <c r="C4" s="749"/>
      <c r="D4" s="749"/>
      <c r="E4" s="749"/>
      <c r="F4" s="749"/>
      <c r="G4" s="749"/>
      <c r="H4" s="749"/>
      <c r="I4" s="749"/>
      <c r="J4" s="749"/>
      <c r="K4" s="8"/>
    </row>
    <row r="5" spans="1:11" ht="14.25" customHeight="1" thickBot="1" x14ac:dyDescent="0.2">
      <c r="A5" s="8"/>
      <c r="B5" s="8"/>
      <c r="C5" s="8"/>
      <c r="D5" s="8"/>
      <c r="E5" s="763" t="s">
        <v>63</v>
      </c>
      <c r="F5" s="763"/>
      <c r="G5" s="763" t="s">
        <v>63</v>
      </c>
      <c r="H5" s="763"/>
      <c r="I5" s="8"/>
      <c r="J5" s="8"/>
      <c r="K5" s="8"/>
    </row>
    <row r="6" spans="1:11" ht="25.5" customHeight="1" x14ac:dyDescent="0.15">
      <c r="A6" s="6"/>
      <c r="B6" s="766" t="s">
        <v>53</v>
      </c>
      <c r="C6" s="767"/>
      <c r="D6" s="767"/>
      <c r="E6" s="162" t="s">
        <v>59</v>
      </c>
      <c r="F6" s="207"/>
      <c r="G6" s="35" t="s">
        <v>60</v>
      </c>
      <c r="H6" s="207"/>
      <c r="I6" s="8"/>
      <c r="J6" s="8"/>
      <c r="K6" s="8"/>
    </row>
    <row r="7" spans="1:11" ht="25.5" customHeight="1" x14ac:dyDescent="0.15">
      <c r="A7" s="6"/>
      <c r="B7" s="768" t="s">
        <v>54</v>
      </c>
      <c r="C7" s="769"/>
      <c r="D7" s="769"/>
      <c r="E7" s="36" t="s">
        <v>59</v>
      </c>
      <c r="F7" s="208"/>
      <c r="G7" s="36" t="s">
        <v>60</v>
      </c>
      <c r="H7" s="208"/>
      <c r="I7" s="8"/>
      <c r="J7" s="8"/>
      <c r="K7" s="8"/>
    </row>
    <row r="8" spans="1:11" ht="25.5" customHeight="1" x14ac:dyDescent="0.15">
      <c r="A8" s="6"/>
      <c r="B8" s="768" t="s">
        <v>55</v>
      </c>
      <c r="C8" s="769"/>
      <c r="D8" s="769"/>
      <c r="E8" s="36" t="s">
        <v>59</v>
      </c>
      <c r="F8" s="208"/>
      <c r="G8" s="36" t="s">
        <v>60</v>
      </c>
      <c r="H8" s="208"/>
      <c r="I8" s="8"/>
      <c r="J8" s="8"/>
      <c r="K8" s="8"/>
    </row>
    <row r="9" spans="1:11" ht="25.5" customHeight="1" x14ac:dyDescent="0.15">
      <c r="A9" s="6"/>
      <c r="B9" s="768" t="s">
        <v>56</v>
      </c>
      <c r="C9" s="769"/>
      <c r="D9" s="769"/>
      <c r="E9" s="36" t="s">
        <v>59</v>
      </c>
      <c r="F9" s="208"/>
      <c r="G9" s="36" t="s">
        <v>60</v>
      </c>
      <c r="H9" s="208"/>
      <c r="I9" s="8"/>
      <c r="J9" s="8"/>
      <c r="K9" s="8"/>
    </row>
    <row r="10" spans="1:11" ht="25.5" customHeight="1" x14ac:dyDescent="0.15">
      <c r="A10" s="6"/>
      <c r="B10" s="768" t="s">
        <v>57</v>
      </c>
      <c r="C10" s="769"/>
      <c r="D10" s="769"/>
      <c r="E10" s="36" t="s">
        <v>59</v>
      </c>
      <c r="F10" s="208"/>
      <c r="G10" s="36" t="s">
        <v>60</v>
      </c>
      <c r="H10" s="208"/>
      <c r="I10" s="8"/>
      <c r="J10" s="8"/>
      <c r="K10" s="8"/>
    </row>
    <row r="11" spans="1:11" ht="25.5" customHeight="1" x14ac:dyDescent="0.15">
      <c r="A11" s="6"/>
      <c r="B11" s="768" t="s">
        <v>58</v>
      </c>
      <c r="C11" s="769"/>
      <c r="D11" s="769"/>
      <c r="E11" s="36" t="s">
        <v>59</v>
      </c>
      <c r="F11" s="208"/>
      <c r="G11" s="36" t="s">
        <v>60</v>
      </c>
      <c r="H11" s="208"/>
      <c r="I11" s="8"/>
      <c r="J11" s="8"/>
      <c r="K11" s="8"/>
    </row>
    <row r="12" spans="1:11" ht="25.5" customHeight="1" thickBot="1" x14ac:dyDescent="0.2">
      <c r="A12" s="6"/>
      <c r="B12" s="751" t="s">
        <v>61</v>
      </c>
      <c r="C12" s="752"/>
      <c r="D12" s="752"/>
      <c r="E12" s="37" t="s">
        <v>59</v>
      </c>
      <c r="F12" s="209"/>
      <c r="G12" s="37" t="s">
        <v>60</v>
      </c>
      <c r="H12" s="209"/>
      <c r="I12" s="8"/>
      <c r="J12" s="8"/>
      <c r="K12" s="8"/>
    </row>
    <row r="13" spans="1:11" ht="9" customHeight="1" x14ac:dyDescent="0.15">
      <c r="A13" s="20"/>
      <c r="B13" s="10"/>
      <c r="C13" s="10"/>
      <c r="D13" s="10"/>
      <c r="E13" s="11"/>
      <c r="F13" s="12"/>
      <c r="G13" s="11"/>
      <c r="H13" s="12"/>
      <c r="I13" s="8"/>
      <c r="J13" s="8"/>
      <c r="K13" s="8"/>
    </row>
    <row r="14" spans="1:11" ht="54.75" customHeight="1" x14ac:dyDescent="0.15">
      <c r="A14" s="750" t="s">
        <v>2546</v>
      </c>
      <c r="B14" s="750"/>
      <c r="C14" s="750"/>
      <c r="D14" s="750"/>
      <c r="E14" s="750"/>
      <c r="F14" s="750"/>
      <c r="G14" s="750"/>
      <c r="H14" s="750"/>
      <c r="I14" s="750"/>
      <c r="J14" s="750"/>
    </row>
    <row r="15" spans="1:11" ht="27.75" customHeight="1" x14ac:dyDescent="0.15">
      <c r="A15" s="495"/>
      <c r="B15" s="550"/>
      <c r="C15" s="551"/>
      <c r="D15" s="551"/>
      <c r="E15" s="551"/>
      <c r="F15" s="551"/>
      <c r="G15" s="551"/>
      <c r="H15" s="551"/>
      <c r="I15" s="551"/>
      <c r="J15" s="25"/>
    </row>
    <row r="16" spans="1:11" ht="17.25" customHeight="1" x14ac:dyDescent="0.15">
      <c r="A16" s="495"/>
      <c r="B16" s="550"/>
      <c r="C16" s="551"/>
      <c r="D16" s="551"/>
      <c r="E16" s="551"/>
      <c r="F16" s="551"/>
      <c r="G16" s="551"/>
      <c r="H16" s="551"/>
      <c r="I16" s="551"/>
      <c r="J16" s="25"/>
    </row>
    <row r="17" spans="1:11" ht="27" customHeight="1" thickBot="1" x14ac:dyDescent="0.2">
      <c r="A17" s="186"/>
      <c r="B17" s="685" t="s">
        <v>33</v>
      </c>
      <c r="C17" s="686"/>
      <c r="D17" s="686"/>
      <c r="E17" s="686"/>
      <c r="F17" s="686"/>
      <c r="G17" s="686"/>
      <c r="H17" s="770"/>
      <c r="I17" s="187" t="s">
        <v>2414</v>
      </c>
      <c r="J17" s="25"/>
    </row>
    <row r="18" spans="1:11" ht="24" customHeight="1" x14ac:dyDescent="0.15">
      <c r="A18" s="186"/>
      <c r="B18" s="705" t="s">
        <v>34</v>
      </c>
      <c r="C18" s="771"/>
      <c r="D18" s="771"/>
      <c r="E18" s="771"/>
      <c r="F18" s="771"/>
      <c r="G18" s="771"/>
      <c r="H18" s="772"/>
      <c r="I18" s="188"/>
      <c r="J18" s="25"/>
    </row>
    <row r="19" spans="1:11" ht="24" customHeight="1" x14ac:dyDescent="0.15">
      <c r="A19" s="186"/>
      <c r="B19" s="773" t="s">
        <v>35</v>
      </c>
      <c r="C19" s="774"/>
      <c r="D19" s="774"/>
      <c r="E19" s="774"/>
      <c r="F19" s="774"/>
      <c r="G19" s="774"/>
      <c r="H19" s="775"/>
      <c r="I19" s="189"/>
      <c r="J19" s="25"/>
    </row>
    <row r="20" spans="1:11" ht="24" customHeight="1" x14ac:dyDescent="0.15">
      <c r="A20" s="186"/>
      <c r="B20" s="773" t="s">
        <v>36</v>
      </c>
      <c r="C20" s="774"/>
      <c r="D20" s="774"/>
      <c r="E20" s="774"/>
      <c r="F20" s="774"/>
      <c r="G20" s="774"/>
      <c r="H20" s="775"/>
      <c r="I20" s="189"/>
      <c r="J20" s="25"/>
    </row>
    <row r="21" spans="1:11" ht="24" customHeight="1" x14ac:dyDescent="0.15">
      <c r="A21" s="186"/>
      <c r="B21" s="211" t="s">
        <v>2411</v>
      </c>
      <c r="C21" s="211"/>
      <c r="D21" s="212"/>
      <c r="E21" s="190"/>
      <c r="F21" s="747"/>
      <c r="G21" s="747"/>
      <c r="H21" s="218" t="s">
        <v>2410</v>
      </c>
      <c r="I21" s="189"/>
      <c r="J21" s="25"/>
    </row>
    <row r="22" spans="1:11" ht="24" customHeight="1" x14ac:dyDescent="0.15">
      <c r="A22" s="186"/>
      <c r="B22" s="211" t="s">
        <v>2412</v>
      </c>
      <c r="C22" s="211"/>
      <c r="D22" s="212"/>
      <c r="E22" s="191"/>
      <c r="F22" s="747"/>
      <c r="G22" s="747"/>
      <c r="H22" s="218" t="s">
        <v>2410</v>
      </c>
      <c r="I22" s="189"/>
      <c r="J22" s="25"/>
    </row>
    <row r="23" spans="1:11" ht="24" customHeight="1" thickBot="1" x14ac:dyDescent="0.2">
      <c r="A23" s="186"/>
      <c r="B23" s="215" t="s">
        <v>2413</v>
      </c>
      <c r="C23" s="215"/>
      <c r="D23" s="216"/>
      <c r="E23" s="217"/>
      <c r="F23" s="748"/>
      <c r="G23" s="748"/>
      <c r="H23" s="214" t="s">
        <v>2410</v>
      </c>
      <c r="I23" s="192"/>
      <c r="J23" s="25"/>
    </row>
    <row r="24" spans="1:11" ht="12" x14ac:dyDescent="0.15">
      <c r="A24" s="186"/>
      <c r="B24" s="377"/>
      <c r="C24" s="377"/>
      <c r="D24" s="377"/>
      <c r="E24" s="247"/>
      <c r="F24" s="351"/>
      <c r="G24" s="245"/>
      <c r="H24" s="404"/>
      <c r="I24" s="25"/>
      <c r="J24" s="25"/>
      <c r="K24" s="25"/>
    </row>
    <row r="25" spans="1:11" ht="28.5" customHeight="1" x14ac:dyDescent="0.15">
      <c r="A25" s="749" t="s">
        <v>2443</v>
      </c>
      <c r="B25" s="749"/>
      <c r="C25" s="749"/>
      <c r="D25" s="749"/>
      <c r="E25" s="749"/>
      <c r="F25" s="749"/>
      <c r="G25" s="749"/>
      <c r="H25" s="749"/>
      <c r="I25" s="749"/>
      <c r="J25" s="749"/>
      <c r="K25" s="8"/>
    </row>
    <row r="26" spans="1:11" ht="18" customHeight="1" thickBot="1" x14ac:dyDescent="0.2">
      <c r="A26" s="25"/>
      <c r="B26" s="764" t="s">
        <v>63</v>
      </c>
      <c r="C26" s="764"/>
      <c r="D26" s="8"/>
      <c r="E26" s="8"/>
      <c r="F26" s="8"/>
      <c r="G26" s="405"/>
      <c r="H26" s="8"/>
      <c r="I26" s="8"/>
      <c r="J26" s="8"/>
      <c r="K26" s="8"/>
    </row>
    <row r="27" spans="1:11" ht="30" customHeight="1" x14ac:dyDescent="0.15">
      <c r="A27" s="7"/>
      <c r="B27" s="758"/>
      <c r="C27" s="759"/>
      <c r="D27" s="409" t="s">
        <v>2439</v>
      </c>
      <c r="E27" s="410" t="s">
        <v>203</v>
      </c>
      <c r="F27" s="754"/>
      <c r="G27" s="754"/>
      <c r="H27" s="754"/>
      <c r="I27" s="754"/>
      <c r="J27" s="39" t="s">
        <v>89</v>
      </c>
      <c r="K27" s="219"/>
    </row>
    <row r="28" spans="1:11" ht="30" customHeight="1" x14ac:dyDescent="0.15">
      <c r="A28" s="7"/>
      <c r="B28" s="760"/>
      <c r="C28" s="761"/>
      <c r="D28" s="402" t="s">
        <v>2440</v>
      </c>
      <c r="E28" s="406" t="s">
        <v>203</v>
      </c>
      <c r="F28" s="753"/>
      <c r="G28" s="753"/>
      <c r="H28" s="753"/>
      <c r="I28" s="753"/>
      <c r="J28" s="41" t="s">
        <v>89</v>
      </c>
      <c r="K28" s="219"/>
    </row>
    <row r="29" spans="1:11" ht="30" customHeight="1" thickBot="1" x14ac:dyDescent="0.2">
      <c r="A29" s="7"/>
      <c r="B29" s="756"/>
      <c r="C29" s="757"/>
      <c r="D29" s="403" t="s">
        <v>62</v>
      </c>
      <c r="E29" s="407" t="s">
        <v>203</v>
      </c>
      <c r="F29" s="755"/>
      <c r="G29" s="755"/>
      <c r="H29" s="755"/>
      <c r="I29" s="755"/>
      <c r="J29" s="408" t="s">
        <v>89</v>
      </c>
      <c r="K29" s="219"/>
    </row>
    <row r="30" spans="1:11" ht="3.75" customHeight="1" x14ac:dyDescent="0.15">
      <c r="A30" s="7"/>
      <c r="B30" s="7"/>
      <c r="C30" s="7"/>
      <c r="D30" s="7"/>
      <c r="E30" s="7"/>
      <c r="F30" s="7"/>
      <c r="G30" s="16"/>
      <c r="H30" s="7"/>
      <c r="I30" s="7"/>
      <c r="J30" s="7"/>
      <c r="K30" s="7"/>
    </row>
    <row r="31" spans="1:11" ht="18" customHeight="1" x14ac:dyDescent="0.15">
      <c r="A31" s="25"/>
      <c r="B31" s="25"/>
      <c r="C31" s="25"/>
      <c r="D31" s="25"/>
      <c r="E31" s="25"/>
      <c r="F31" s="25"/>
      <c r="G31" s="16"/>
      <c r="H31" s="25"/>
      <c r="I31" s="25"/>
      <c r="J31" s="25"/>
      <c r="K31" s="25"/>
    </row>
    <row r="32" spans="1:11" ht="18" customHeight="1" x14ac:dyDescent="0.15">
      <c r="A32" s="25"/>
      <c r="B32" s="25"/>
      <c r="C32" s="25"/>
      <c r="D32" s="25"/>
      <c r="E32" s="25"/>
      <c r="F32" s="25"/>
      <c r="G32" s="16"/>
      <c r="H32" s="25"/>
      <c r="I32" s="25"/>
      <c r="J32" s="25"/>
      <c r="K32" s="25"/>
    </row>
    <row r="33" spans="1:11" ht="18" customHeight="1" x14ac:dyDescent="0.15">
      <c r="A33" s="25"/>
      <c r="B33" s="25"/>
      <c r="C33" s="25"/>
      <c r="D33" s="25"/>
      <c r="E33" s="25"/>
      <c r="F33" s="25"/>
      <c r="G33" s="16"/>
      <c r="H33" s="25"/>
      <c r="I33" s="25"/>
      <c r="J33" s="25"/>
      <c r="K33" s="25"/>
    </row>
    <row r="34" spans="1:11" ht="18" customHeight="1" x14ac:dyDescent="0.15">
      <c r="A34" s="25"/>
      <c r="B34" s="25"/>
      <c r="C34" s="25"/>
      <c r="D34" s="25"/>
      <c r="E34" s="25"/>
      <c r="F34" s="25"/>
      <c r="G34" s="16"/>
      <c r="H34" s="25"/>
      <c r="I34" s="25"/>
      <c r="J34" s="25"/>
      <c r="K34" s="25"/>
    </row>
    <row r="35" spans="1:11" ht="18" customHeight="1" x14ac:dyDescent="0.15">
      <c r="A35" s="25"/>
      <c r="B35" s="25"/>
      <c r="C35" s="25"/>
      <c r="D35" s="25"/>
      <c r="E35" s="25"/>
      <c r="F35" s="25"/>
      <c r="G35" s="16"/>
      <c r="H35" s="25"/>
      <c r="I35" s="25"/>
      <c r="J35" s="25"/>
      <c r="K35" s="25"/>
    </row>
    <row r="36" spans="1:11" ht="18" customHeight="1" x14ac:dyDescent="0.15">
      <c r="A36" s="25"/>
      <c r="B36" s="25"/>
      <c r="C36" s="25"/>
      <c r="D36" s="25"/>
      <c r="E36" s="25"/>
      <c r="F36" s="25"/>
      <c r="G36" s="16"/>
      <c r="H36" s="25"/>
      <c r="I36" s="25"/>
      <c r="J36" s="25"/>
      <c r="K36" s="25"/>
    </row>
  </sheetData>
  <sheetProtection formatCells="0" formatColumns="0" formatRows="0"/>
  <mergeCells count="28">
    <mergeCell ref="A25:J25"/>
    <mergeCell ref="A2:B2"/>
    <mergeCell ref="E5:F5"/>
    <mergeCell ref="B26:C26"/>
    <mergeCell ref="C2:F2"/>
    <mergeCell ref="G5:H5"/>
    <mergeCell ref="B6:D6"/>
    <mergeCell ref="B9:D9"/>
    <mergeCell ref="B8:D8"/>
    <mergeCell ref="B17:H17"/>
    <mergeCell ref="B18:H18"/>
    <mergeCell ref="B19:H19"/>
    <mergeCell ref="B20:H20"/>
    <mergeCell ref="B7:D7"/>
    <mergeCell ref="B10:D10"/>
    <mergeCell ref="B11:D11"/>
    <mergeCell ref="F28:I28"/>
    <mergeCell ref="F27:I27"/>
    <mergeCell ref="F29:I29"/>
    <mergeCell ref="B29:C29"/>
    <mergeCell ref="B27:C27"/>
    <mergeCell ref="B28:C28"/>
    <mergeCell ref="F22:G22"/>
    <mergeCell ref="F23:G23"/>
    <mergeCell ref="A4:J4"/>
    <mergeCell ref="A14:J14"/>
    <mergeCell ref="F21:G21"/>
    <mergeCell ref="B12:D12"/>
  </mergeCells>
  <phoneticPr fontId="1"/>
  <conditionalFormatting sqref="F6">
    <cfRule type="expression" dxfId="89" priority="71">
      <formula>AND($F$6="",$H$6="")</formula>
    </cfRule>
  </conditionalFormatting>
  <conditionalFormatting sqref="F7">
    <cfRule type="expression" dxfId="88" priority="68">
      <formula>AND($F$7="",$H$7="")</formula>
    </cfRule>
  </conditionalFormatting>
  <conditionalFormatting sqref="H7">
    <cfRule type="expression" dxfId="87" priority="67">
      <formula>AND($F$7="",$H$7="")</formula>
    </cfRule>
  </conditionalFormatting>
  <conditionalFormatting sqref="F8">
    <cfRule type="expression" dxfId="86" priority="66">
      <formula>AND($F$8="",$H$8="")</formula>
    </cfRule>
  </conditionalFormatting>
  <conditionalFormatting sqref="H8">
    <cfRule type="expression" dxfId="85" priority="65">
      <formula>AND($F$8="",$H$8="")</formula>
    </cfRule>
  </conditionalFormatting>
  <conditionalFormatting sqref="F9">
    <cfRule type="expression" dxfId="84" priority="64">
      <formula>AND($F$9="",$H$9="")</formula>
    </cfRule>
  </conditionalFormatting>
  <conditionalFormatting sqref="H9">
    <cfRule type="expression" dxfId="83" priority="63">
      <formula>AND($F$9="",$H$9="")</formula>
    </cfRule>
  </conditionalFormatting>
  <conditionalFormatting sqref="F10">
    <cfRule type="expression" dxfId="82" priority="62">
      <formula>AND($F$10="",$H$10="")</formula>
    </cfRule>
  </conditionalFormatting>
  <conditionalFormatting sqref="H10">
    <cfRule type="expression" dxfId="81" priority="61">
      <formula>AND($F$10="",$H$10="")</formula>
    </cfRule>
  </conditionalFormatting>
  <conditionalFormatting sqref="F11">
    <cfRule type="expression" dxfId="80" priority="60">
      <formula>AND($F$11="",$H$11="")</formula>
    </cfRule>
  </conditionalFormatting>
  <conditionalFormatting sqref="H11">
    <cfRule type="expression" dxfId="79" priority="59">
      <formula>AND($F$11="",$H$11="")</formula>
    </cfRule>
  </conditionalFormatting>
  <conditionalFormatting sqref="F12">
    <cfRule type="expression" dxfId="78" priority="58">
      <formula>AND($F$12="",$H$12="")</formula>
    </cfRule>
  </conditionalFormatting>
  <conditionalFormatting sqref="H12">
    <cfRule type="expression" dxfId="77" priority="57">
      <formula>AND($F$12="",$H$12="")</formula>
    </cfRule>
  </conditionalFormatting>
  <conditionalFormatting sqref="H6">
    <cfRule type="expression" dxfId="76" priority="55">
      <formula>AND($F$6="",$H$6="")</formula>
    </cfRule>
  </conditionalFormatting>
  <conditionalFormatting sqref="F6 H6">
    <cfRule type="duplicateValues" dxfId="75" priority="53"/>
  </conditionalFormatting>
  <conditionalFormatting sqref="F21:G21">
    <cfRule type="expression" dxfId="74" priority="47">
      <formula>AND($I$21="○",$F$21="")</formula>
    </cfRule>
  </conditionalFormatting>
  <conditionalFormatting sqref="F22:G22">
    <cfRule type="expression" dxfId="73" priority="46">
      <formula>AND($I$22="○",$F$22="")</formula>
    </cfRule>
  </conditionalFormatting>
  <conditionalFormatting sqref="F23:G23">
    <cfRule type="expression" dxfId="72" priority="45">
      <formula>AND($I$23="○",$F$23="")</formula>
    </cfRule>
  </conditionalFormatting>
  <conditionalFormatting sqref="I21">
    <cfRule type="expression" dxfId="71" priority="33">
      <formula>AND($F$21&lt;&gt;"",$I$21="")</formula>
    </cfRule>
  </conditionalFormatting>
  <conditionalFormatting sqref="I22">
    <cfRule type="expression" dxfId="70" priority="24">
      <formula>AND($F$22&lt;&gt;"",$I$22="")</formula>
    </cfRule>
  </conditionalFormatting>
  <conditionalFormatting sqref="I23">
    <cfRule type="expression" dxfId="69" priority="23">
      <formula>AND($F$23&lt;&gt;"",$I$23="")</formula>
    </cfRule>
  </conditionalFormatting>
  <conditionalFormatting sqref="F29:I29">
    <cfRule type="expression" dxfId="68" priority="8">
      <formula>AND($B$29="○",$F$29="")</formula>
    </cfRule>
  </conditionalFormatting>
  <conditionalFormatting sqref="F7 H7">
    <cfRule type="duplicateValues" dxfId="67" priority="22"/>
  </conditionalFormatting>
  <conditionalFormatting sqref="F8 H8">
    <cfRule type="duplicateValues" dxfId="66" priority="21"/>
  </conditionalFormatting>
  <conditionalFormatting sqref="F9 H9">
    <cfRule type="duplicateValues" dxfId="65" priority="20"/>
  </conditionalFormatting>
  <conditionalFormatting sqref="F10 H10">
    <cfRule type="duplicateValues" dxfId="64" priority="19"/>
  </conditionalFormatting>
  <conditionalFormatting sqref="F11 H11">
    <cfRule type="duplicateValues" dxfId="63" priority="18"/>
  </conditionalFormatting>
  <conditionalFormatting sqref="F12 H12">
    <cfRule type="duplicateValues" dxfId="62" priority="17"/>
  </conditionalFormatting>
  <conditionalFormatting sqref="B27:C29">
    <cfRule type="duplicateValues" dxfId="61" priority="7"/>
    <cfRule type="expression" dxfId="60" priority="73">
      <formula>COUNTIF($B$27:$C$29,"○")=0</formula>
    </cfRule>
  </conditionalFormatting>
  <conditionalFormatting sqref="F27:I27">
    <cfRule type="expression" dxfId="59" priority="11">
      <formula>AND($B$27="○",$F$27="")</formula>
    </cfRule>
  </conditionalFormatting>
  <conditionalFormatting sqref="F28:I28">
    <cfRule type="expression" dxfId="58" priority="10">
      <formula>AND($B$28="○",$F$28="")</formula>
    </cfRule>
  </conditionalFormatting>
  <conditionalFormatting sqref="I20">
    <cfRule type="expression" dxfId="57" priority="4" stopIfTrue="1">
      <formula>"AND(様式１!$C$19=""〇"",$I$19="""")"</formula>
    </cfRule>
  </conditionalFormatting>
  <dataValidations count="5">
    <dataValidation type="list" allowBlank="1" showInputMessage="1" showErrorMessage="1" sqref="H6:H13 F6:F13 I22:I23 B27:C29 H24 I18:I20">
      <formula1>"○"</formula1>
    </dataValidation>
    <dataValidation type="list" allowBlank="1" showErrorMessage="1" prompt="_x000a_" sqref="I21">
      <formula1>"○"</formula1>
    </dataValidation>
    <dataValidation type="list" allowBlank="1" showInputMessage="1" showErrorMessage="1" prompt="送付を希望する場合、支店名を選択してください。" sqref="F21:G21">
      <formula1>"福岡,北九州"</formula1>
    </dataValidation>
    <dataValidation type="list" allowBlank="1" showInputMessage="1" showErrorMessage="1" prompt="送付を希望する場合、支店名を選択してください。" sqref="F22:G22">
      <formula1>"福岡,福岡西,北九州,八幡,久留米,"</formula1>
    </dataValidation>
    <dataValidation type="list" allowBlank="1" showInputMessage="1" showErrorMessage="1" prompt="送付を希望する場合、支店名を選択してください。" sqref="F23:G23">
      <formula1>"福岡,久留米,北九州,福岡流通センター出張所,佐賀"</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2060"/>
    <pageSetUpPr fitToPage="1"/>
  </sheetPr>
  <dimension ref="A1:AN38"/>
  <sheetViews>
    <sheetView view="pageBreakPreview" zoomScaleNormal="100" zoomScaleSheetLayoutView="100" workbookViewId="0">
      <selection activeCell="A15" sqref="A15:L15"/>
    </sheetView>
  </sheetViews>
  <sheetFormatPr defaultColWidth="1.625" defaultRowHeight="18" customHeight="1" x14ac:dyDescent="0.15"/>
  <cols>
    <col min="1" max="1" width="1.625" style="1" customWidth="1"/>
    <col min="2" max="34" width="2.625" style="1" customWidth="1"/>
    <col min="35" max="35" width="3.625" style="1" customWidth="1"/>
    <col min="36" max="39" width="12.875" style="1" customWidth="1"/>
    <col min="40" max="40" width="30.625" style="1" customWidth="1"/>
    <col min="41" max="16384" width="1.625" style="1"/>
  </cols>
  <sheetData>
    <row r="1" spans="1:40" ht="26.25" customHeight="1" thickBot="1" x14ac:dyDescent="0.2">
      <c r="A1" s="421" t="s">
        <v>2428</v>
      </c>
      <c r="B1" s="422"/>
      <c r="C1" s="422"/>
      <c r="D1" s="422"/>
      <c r="E1" s="422"/>
      <c r="F1" s="422"/>
      <c r="G1" s="422"/>
      <c r="H1" s="422"/>
      <c r="I1" s="422"/>
      <c r="J1" s="423"/>
      <c r="K1" s="422"/>
      <c r="L1" s="422"/>
      <c r="M1" s="422"/>
      <c r="N1" s="422"/>
      <c r="O1" s="423"/>
      <c r="P1" s="422"/>
      <c r="Q1" s="422"/>
      <c r="R1" s="422"/>
      <c r="S1" s="422"/>
      <c r="T1" s="422"/>
      <c r="U1" s="422"/>
      <c r="V1" s="422"/>
      <c r="W1" s="422"/>
      <c r="X1" s="422"/>
      <c r="Y1" s="422"/>
      <c r="Z1" s="422"/>
      <c r="AA1" s="422"/>
      <c r="AB1" s="422"/>
      <c r="AC1" s="422"/>
      <c r="AD1" s="422"/>
      <c r="AE1" s="422"/>
      <c r="AF1" s="422"/>
      <c r="AG1" s="422"/>
      <c r="AH1" s="424"/>
    </row>
    <row r="2" spans="1:40" ht="18" customHeight="1" x14ac:dyDescent="0.15">
      <c r="A2" s="874" t="s">
        <v>2320</v>
      </c>
      <c r="B2" s="875"/>
      <c r="C2" s="875"/>
      <c r="D2" s="875"/>
      <c r="E2" s="876"/>
      <c r="F2" s="880"/>
      <c r="G2" s="881"/>
      <c r="H2" s="881"/>
      <c r="I2" s="881"/>
      <c r="J2" s="881"/>
      <c r="K2" s="881"/>
      <c r="L2" s="881"/>
      <c r="M2" s="881"/>
      <c r="N2" s="881"/>
      <c r="O2" s="881"/>
      <c r="P2" s="881"/>
      <c r="Q2" s="881"/>
      <c r="R2" s="881"/>
      <c r="S2" s="881"/>
      <c r="T2" s="881"/>
      <c r="U2" s="881"/>
      <c r="V2" s="884" t="s">
        <v>2271</v>
      </c>
      <c r="W2" s="875"/>
      <c r="X2" s="875"/>
      <c r="Y2" s="875"/>
      <c r="Z2" s="875"/>
      <c r="AA2" s="875"/>
      <c r="AB2" s="875"/>
      <c r="AC2" s="875"/>
      <c r="AD2" s="875"/>
      <c r="AE2" s="875"/>
      <c r="AF2" s="875"/>
      <c r="AG2" s="875"/>
      <c r="AH2" s="885"/>
    </row>
    <row r="3" spans="1:40" ht="18" customHeight="1" x14ac:dyDescent="0.15">
      <c r="A3" s="857" t="s">
        <v>92</v>
      </c>
      <c r="B3" s="858"/>
      <c r="C3" s="858"/>
      <c r="D3" s="858"/>
      <c r="E3" s="859"/>
      <c r="F3" s="882"/>
      <c r="G3" s="883"/>
      <c r="H3" s="883"/>
      <c r="I3" s="883"/>
      <c r="J3" s="883"/>
      <c r="K3" s="883"/>
      <c r="L3" s="883"/>
      <c r="M3" s="883"/>
      <c r="N3" s="883"/>
      <c r="O3" s="883"/>
      <c r="P3" s="883"/>
      <c r="Q3" s="883"/>
      <c r="R3" s="883"/>
      <c r="S3" s="883"/>
      <c r="T3" s="883"/>
      <c r="U3" s="883"/>
      <c r="V3" s="428"/>
      <c r="W3" s="429"/>
      <c r="X3" s="429"/>
      <c r="Y3" s="429"/>
      <c r="Z3" s="429"/>
      <c r="AA3" s="429"/>
      <c r="AB3" s="429"/>
      <c r="AC3" s="429"/>
      <c r="AD3" s="429"/>
      <c r="AE3" s="429"/>
      <c r="AF3" s="429"/>
      <c r="AG3" s="429"/>
      <c r="AH3" s="430"/>
      <c r="AI3" s="21" t="s">
        <v>2441</v>
      </c>
      <c r="AJ3" s="213"/>
    </row>
    <row r="4" spans="1:40" ht="18" customHeight="1" x14ac:dyDescent="0.15">
      <c r="A4" s="877" t="s">
        <v>37</v>
      </c>
      <c r="B4" s="878"/>
      <c r="C4" s="878"/>
      <c r="D4" s="878"/>
      <c r="E4" s="879"/>
      <c r="F4" s="887"/>
      <c r="G4" s="887"/>
      <c r="H4" s="887"/>
      <c r="I4" s="887"/>
      <c r="J4" s="887"/>
      <c r="K4" s="887"/>
      <c r="L4" s="887"/>
      <c r="M4" s="887"/>
      <c r="N4" s="887"/>
      <c r="O4" s="887"/>
      <c r="P4" s="887"/>
      <c r="Q4" s="887"/>
      <c r="R4" s="888" t="s">
        <v>39</v>
      </c>
      <c r="S4" s="888"/>
      <c r="T4" s="888"/>
      <c r="U4" s="888"/>
      <c r="V4" s="888"/>
      <c r="W4" s="887"/>
      <c r="X4" s="887"/>
      <c r="Y4" s="887"/>
      <c r="Z4" s="887"/>
      <c r="AA4" s="887"/>
      <c r="AB4" s="887"/>
      <c r="AC4" s="887"/>
      <c r="AD4" s="887"/>
      <c r="AE4" s="887"/>
      <c r="AF4" s="887"/>
      <c r="AG4" s="887"/>
      <c r="AH4" s="889"/>
    </row>
    <row r="5" spans="1:40" ht="18" customHeight="1" x14ac:dyDescent="0.15">
      <c r="A5" s="857" t="s">
        <v>38</v>
      </c>
      <c r="B5" s="858"/>
      <c r="C5" s="858"/>
      <c r="D5" s="858"/>
      <c r="E5" s="859"/>
      <c r="F5" s="890"/>
      <c r="G5" s="891"/>
      <c r="H5" s="891"/>
      <c r="I5" s="891"/>
      <c r="J5" s="891"/>
      <c r="K5" s="891"/>
      <c r="L5" s="891"/>
      <c r="M5" s="891"/>
      <c r="N5" s="891"/>
      <c r="O5" s="891"/>
      <c r="P5" s="891"/>
      <c r="Q5" s="892"/>
      <c r="R5" s="802" t="s">
        <v>40</v>
      </c>
      <c r="S5" s="802"/>
      <c r="T5" s="802"/>
      <c r="U5" s="802"/>
      <c r="V5" s="802"/>
      <c r="W5" s="890"/>
      <c r="X5" s="891"/>
      <c r="Y5" s="891"/>
      <c r="Z5" s="891"/>
      <c r="AA5" s="891"/>
      <c r="AB5" s="891"/>
      <c r="AC5" s="891"/>
      <c r="AD5" s="891"/>
      <c r="AE5" s="891"/>
      <c r="AF5" s="891"/>
      <c r="AG5" s="891"/>
      <c r="AH5" s="893"/>
    </row>
    <row r="6" spans="1:40" ht="18" customHeight="1" x14ac:dyDescent="0.15">
      <c r="A6" s="877" t="s">
        <v>41</v>
      </c>
      <c r="B6" s="878"/>
      <c r="C6" s="878"/>
      <c r="D6" s="878"/>
      <c r="E6" s="879"/>
      <c r="F6" s="896"/>
      <c r="G6" s="897"/>
      <c r="H6" s="897"/>
      <c r="I6" s="897"/>
      <c r="J6" s="38" t="s">
        <v>2267</v>
      </c>
      <c r="K6" s="38"/>
      <c r="L6" s="38"/>
      <c r="M6" s="38"/>
      <c r="N6" s="38"/>
      <c r="O6" s="38"/>
      <c r="P6" s="38"/>
      <c r="Q6" s="39"/>
      <c r="R6" s="888" t="s">
        <v>44</v>
      </c>
      <c r="S6" s="888"/>
      <c r="T6" s="888"/>
      <c r="U6" s="888"/>
      <c r="V6" s="888"/>
      <c r="W6" s="894"/>
      <c r="X6" s="894"/>
      <c r="Y6" s="894"/>
      <c r="Z6" s="894"/>
      <c r="AA6" s="894"/>
      <c r="AB6" s="894"/>
      <c r="AC6" s="894"/>
      <c r="AD6" s="894"/>
      <c r="AE6" s="894"/>
      <c r="AF6" s="894"/>
      <c r="AG6" s="894"/>
      <c r="AH6" s="895"/>
    </row>
    <row r="7" spans="1:40" ht="18" customHeight="1" x14ac:dyDescent="0.15">
      <c r="A7" s="849" t="s">
        <v>42</v>
      </c>
      <c r="B7" s="850"/>
      <c r="C7" s="850"/>
      <c r="D7" s="850"/>
      <c r="E7" s="851"/>
      <c r="F7" s="901"/>
      <c r="G7" s="841"/>
      <c r="H7" s="841"/>
      <c r="I7" s="841"/>
      <c r="J7" s="40" t="s">
        <v>6</v>
      </c>
      <c r="K7" s="841"/>
      <c r="L7" s="841"/>
      <c r="M7" s="40" t="s">
        <v>82</v>
      </c>
      <c r="N7" s="40"/>
      <c r="O7" s="40"/>
      <c r="P7" s="40"/>
      <c r="Q7" s="41"/>
      <c r="R7" s="802" t="s">
        <v>45</v>
      </c>
      <c r="S7" s="802"/>
      <c r="T7" s="802"/>
      <c r="U7" s="802"/>
      <c r="V7" s="802"/>
      <c r="W7" s="847"/>
      <c r="X7" s="847"/>
      <c r="Y7" s="847"/>
      <c r="Z7" s="847"/>
      <c r="AA7" s="847"/>
      <c r="AB7" s="847"/>
      <c r="AC7" s="847"/>
      <c r="AD7" s="847"/>
      <c r="AE7" s="847"/>
      <c r="AF7" s="847"/>
      <c r="AG7" s="847"/>
      <c r="AH7" s="848"/>
      <c r="AJ7" s="1" t="s">
        <v>2612</v>
      </c>
      <c r="AL7" s="1" t="s">
        <v>2613</v>
      </c>
    </row>
    <row r="8" spans="1:40" ht="18" customHeight="1" x14ac:dyDescent="0.15">
      <c r="A8" s="849" t="s">
        <v>43</v>
      </c>
      <c r="B8" s="850"/>
      <c r="C8" s="850"/>
      <c r="D8" s="850"/>
      <c r="E8" s="851"/>
      <c r="F8" s="901"/>
      <c r="G8" s="841"/>
      <c r="H8" s="841"/>
      <c r="I8" s="841"/>
      <c r="J8" s="40" t="s">
        <v>6</v>
      </c>
      <c r="K8" s="841"/>
      <c r="L8" s="841"/>
      <c r="M8" s="40" t="s">
        <v>82</v>
      </c>
      <c r="N8" s="40"/>
      <c r="O8" s="40"/>
      <c r="P8" s="40"/>
      <c r="Q8" s="41"/>
      <c r="R8" s="802" t="s">
        <v>2321</v>
      </c>
      <c r="S8" s="802"/>
      <c r="T8" s="802"/>
      <c r="U8" s="802"/>
      <c r="V8" s="802"/>
      <c r="W8" s="852"/>
      <c r="X8" s="853"/>
      <c r="Y8" s="853"/>
      <c r="Z8" s="853"/>
      <c r="AA8" s="853"/>
      <c r="AB8" s="853"/>
      <c r="AC8" s="853"/>
      <c r="AD8" s="853"/>
      <c r="AE8" s="853"/>
      <c r="AF8" s="853"/>
      <c r="AG8" s="853"/>
      <c r="AH8" s="854"/>
      <c r="AJ8" s="1">
        <f>様式１!D29</f>
        <v>0</v>
      </c>
      <c r="AL8" s="1">
        <f>様式１!D33</f>
        <v>0</v>
      </c>
    </row>
    <row r="9" spans="1:40" ht="13.5" x14ac:dyDescent="0.15">
      <c r="A9" s="857" t="s">
        <v>2322</v>
      </c>
      <c r="B9" s="858"/>
      <c r="C9" s="858"/>
      <c r="D9" s="858"/>
      <c r="E9" s="859"/>
      <c r="F9" s="898"/>
      <c r="G9" s="899"/>
      <c r="H9" s="899"/>
      <c r="I9" s="899"/>
      <c r="J9" s="899"/>
      <c r="K9" s="899"/>
      <c r="L9" s="899"/>
      <c r="M9" s="899"/>
      <c r="N9" s="899"/>
      <c r="O9" s="899"/>
      <c r="P9" s="899"/>
      <c r="Q9" s="899"/>
      <c r="R9" s="900" t="s">
        <v>46</v>
      </c>
      <c r="S9" s="900"/>
      <c r="T9" s="900"/>
      <c r="U9" s="900"/>
      <c r="V9" s="900"/>
      <c r="W9" s="845"/>
      <c r="X9" s="846"/>
      <c r="Y9" s="115" t="s">
        <v>2495</v>
      </c>
      <c r="Z9" s="42" t="s">
        <v>2497</v>
      </c>
      <c r="AA9" s="42"/>
      <c r="AB9" s="42"/>
      <c r="AC9" s="42"/>
      <c r="AD9" s="42"/>
      <c r="AE9" s="840"/>
      <c r="AF9" s="840"/>
      <c r="AG9" s="840"/>
      <c r="AH9" s="478" t="s">
        <v>2496</v>
      </c>
      <c r="AJ9" s="1" t="s">
        <v>2255</v>
      </c>
    </row>
    <row r="10" spans="1:40" ht="18" customHeight="1" x14ac:dyDescent="0.15">
      <c r="A10" s="822" t="s">
        <v>77</v>
      </c>
      <c r="B10" s="574"/>
      <c r="C10" s="574"/>
      <c r="D10" s="574"/>
      <c r="E10" s="575"/>
      <c r="F10" s="784" t="s">
        <v>47</v>
      </c>
      <c r="G10" s="784"/>
      <c r="H10" s="784"/>
      <c r="I10" s="784"/>
      <c r="J10" s="867"/>
      <c r="K10" s="867"/>
      <c r="L10" s="867"/>
      <c r="M10" s="867"/>
      <c r="N10" s="867"/>
      <c r="O10" s="867"/>
      <c r="P10" s="867"/>
      <c r="Q10" s="868"/>
      <c r="R10" s="842" t="s">
        <v>2218</v>
      </c>
      <c r="S10" s="843"/>
      <c r="T10" s="843"/>
      <c r="U10" s="843"/>
      <c r="V10" s="843"/>
      <c r="W10" s="843"/>
      <c r="X10" s="843"/>
      <c r="Y10" s="814"/>
      <c r="Z10" s="781"/>
      <c r="AA10" s="600"/>
      <c r="AB10" s="600"/>
      <c r="AC10" s="600"/>
      <c r="AD10" s="600"/>
      <c r="AE10" s="600"/>
      <c r="AF10" s="600"/>
      <c r="AG10" s="600" t="str">
        <f>IFERROR(VLOOKUP(Z10,市町村マスタ!C:F,4,FALSE),"")</f>
        <v/>
      </c>
      <c r="AH10" s="873"/>
      <c r="AI10" s="21" t="s">
        <v>2237</v>
      </c>
      <c r="AJ10" s="15" t="s">
        <v>2219</v>
      </c>
      <c r="AK10" s="15" t="e">
        <f>VLOOKUP(Z10,市町村マスタ!C:F,4,FALSE)</f>
        <v>#N/A</v>
      </c>
      <c r="AL10" s="15" t="s">
        <v>2220</v>
      </c>
      <c r="AM10" s="15" t="e">
        <f>VLOOKUP(Z10,市町村マスタ!C:E,3,FALSE)</f>
        <v>#N/A</v>
      </c>
    </row>
    <row r="11" spans="1:40" ht="18" customHeight="1" x14ac:dyDescent="0.15">
      <c r="A11" s="823"/>
      <c r="B11" s="824"/>
      <c r="C11" s="824"/>
      <c r="D11" s="824"/>
      <c r="E11" s="825"/>
      <c r="F11" s="865"/>
      <c r="G11" s="865"/>
      <c r="H11" s="865"/>
      <c r="I11" s="865"/>
      <c r="J11" s="865"/>
      <c r="K11" s="865"/>
      <c r="L11" s="865"/>
      <c r="M11" s="865"/>
      <c r="N11" s="865"/>
      <c r="O11" s="865"/>
      <c r="P11" s="865"/>
      <c r="Q11" s="865"/>
      <c r="R11" s="865"/>
      <c r="S11" s="865"/>
      <c r="T11" s="865"/>
      <c r="U11" s="865"/>
      <c r="V11" s="865"/>
      <c r="W11" s="865"/>
      <c r="X11" s="865"/>
      <c r="Y11" s="865"/>
      <c r="Z11" s="865"/>
      <c r="AA11" s="865"/>
      <c r="AB11" s="865"/>
      <c r="AC11" s="865"/>
      <c r="AD11" s="865"/>
      <c r="AE11" s="865"/>
      <c r="AF11" s="865"/>
      <c r="AG11" s="865"/>
      <c r="AH11" s="866"/>
    </row>
    <row r="12" spans="1:40" ht="18" customHeight="1" thickBot="1" x14ac:dyDescent="0.2">
      <c r="A12" s="826" t="s">
        <v>2260</v>
      </c>
      <c r="B12" s="827"/>
      <c r="C12" s="827"/>
      <c r="D12" s="827"/>
      <c r="E12" s="828"/>
      <c r="F12" s="869" t="s">
        <v>47</v>
      </c>
      <c r="G12" s="869"/>
      <c r="H12" s="869"/>
      <c r="I12" s="869"/>
      <c r="J12" s="870"/>
      <c r="K12" s="870"/>
      <c r="L12" s="870"/>
      <c r="M12" s="870"/>
      <c r="N12" s="870"/>
      <c r="O12" s="870"/>
      <c r="P12" s="870"/>
      <c r="Q12" s="870"/>
      <c r="R12" s="871"/>
      <c r="S12" s="871"/>
      <c r="T12" s="871"/>
      <c r="U12" s="871"/>
      <c r="V12" s="871"/>
      <c r="W12" s="871"/>
      <c r="X12" s="871"/>
      <c r="Y12" s="871"/>
      <c r="Z12" s="871"/>
      <c r="AA12" s="871"/>
      <c r="AB12" s="871"/>
      <c r="AC12" s="871"/>
      <c r="AD12" s="871"/>
      <c r="AE12" s="871"/>
      <c r="AF12" s="871"/>
      <c r="AG12" s="871"/>
      <c r="AH12" s="872"/>
      <c r="AJ12" s="204" t="s">
        <v>2568</v>
      </c>
    </row>
    <row r="13" spans="1:40" ht="18" customHeight="1" x14ac:dyDescent="0.15">
      <c r="A13" s="829"/>
      <c r="B13" s="762"/>
      <c r="C13" s="762"/>
      <c r="D13" s="762"/>
      <c r="E13" s="830"/>
      <c r="F13" s="863"/>
      <c r="G13" s="863"/>
      <c r="H13" s="863"/>
      <c r="I13" s="863"/>
      <c r="J13" s="863"/>
      <c r="K13" s="863"/>
      <c r="L13" s="863"/>
      <c r="M13" s="863"/>
      <c r="N13" s="863"/>
      <c r="O13" s="863"/>
      <c r="P13" s="863"/>
      <c r="Q13" s="863"/>
      <c r="R13" s="863"/>
      <c r="S13" s="863"/>
      <c r="T13" s="863"/>
      <c r="U13" s="863"/>
      <c r="V13" s="863"/>
      <c r="W13" s="863"/>
      <c r="X13" s="863"/>
      <c r="Y13" s="863"/>
      <c r="Z13" s="863"/>
      <c r="AA13" s="863"/>
      <c r="AB13" s="863"/>
      <c r="AC13" s="863"/>
      <c r="AD13" s="863"/>
      <c r="AE13" s="863"/>
      <c r="AF13" s="863"/>
      <c r="AG13" s="863"/>
      <c r="AH13" s="864"/>
      <c r="AJ13" s="124"/>
      <c r="AK13" s="15" t="s">
        <v>2231</v>
      </c>
      <c r="AL13" s="15" t="s">
        <v>2230</v>
      </c>
      <c r="AM13" s="126" t="s">
        <v>2232</v>
      </c>
      <c r="AN13" s="15" t="s">
        <v>2221</v>
      </c>
    </row>
    <row r="14" spans="1:40" ht="27" customHeight="1" x14ac:dyDescent="0.15">
      <c r="A14" s="813" t="s">
        <v>2222</v>
      </c>
      <c r="B14" s="814"/>
      <c r="C14" s="814"/>
      <c r="D14" s="814"/>
      <c r="E14" s="814"/>
      <c r="F14" s="784"/>
      <c r="G14" s="784"/>
      <c r="H14" s="784"/>
      <c r="I14" s="784"/>
      <c r="J14" s="784"/>
      <c r="K14" s="784"/>
      <c r="L14" s="784"/>
      <c r="M14" s="784"/>
      <c r="N14" s="784"/>
      <c r="O14" s="784"/>
      <c r="P14" s="784"/>
      <c r="Q14" s="784"/>
      <c r="R14" s="855" t="str">
        <f>IFERROR(AM14&amp;" "&amp;AN14," ")</f>
        <v xml:space="preserve"> </v>
      </c>
      <c r="S14" s="855"/>
      <c r="T14" s="855"/>
      <c r="U14" s="855"/>
      <c r="V14" s="855"/>
      <c r="W14" s="855"/>
      <c r="X14" s="855"/>
      <c r="Y14" s="855"/>
      <c r="Z14" s="855"/>
      <c r="AA14" s="855"/>
      <c r="AB14" s="855"/>
      <c r="AC14" s="855"/>
      <c r="AD14" s="855"/>
      <c r="AE14" s="855"/>
      <c r="AF14" s="855"/>
      <c r="AG14" s="855"/>
      <c r="AH14" s="856"/>
      <c r="AI14" s="21" t="s">
        <v>2224</v>
      </c>
      <c r="AJ14" s="124" t="s">
        <v>2402</v>
      </c>
      <c r="AK14" s="125" t="e">
        <f>VLOOKUP(AM14,業種H25!A:E,2,FALSE)</f>
        <v>#N/A</v>
      </c>
      <c r="AL14" s="125" t="e">
        <f>VLOOKUP(AM14,業種H25!A:E,4,FALSE)</f>
        <v>#N/A</v>
      </c>
      <c r="AM14" s="431"/>
      <c r="AN14" s="127" t="e">
        <f>VLOOKUP(AM14,業種H25!A:E,5,FALSE)</f>
        <v>#N/A</v>
      </c>
    </row>
    <row r="15" spans="1:40" ht="18" customHeight="1" x14ac:dyDescent="0.15">
      <c r="A15" s="844" t="s">
        <v>52</v>
      </c>
      <c r="B15" s="843"/>
      <c r="C15" s="843"/>
      <c r="D15" s="843"/>
      <c r="E15" s="843"/>
      <c r="F15" s="843"/>
      <c r="G15" s="843"/>
      <c r="H15" s="843"/>
      <c r="I15" s="843"/>
      <c r="J15" s="843"/>
      <c r="K15" s="843"/>
      <c r="L15" s="814"/>
      <c r="M15" s="842" t="s">
        <v>50</v>
      </c>
      <c r="N15" s="843"/>
      <c r="O15" s="843"/>
      <c r="P15" s="843"/>
      <c r="Q15" s="843"/>
      <c r="R15" s="843"/>
      <c r="S15" s="843"/>
      <c r="T15" s="843"/>
      <c r="U15" s="843"/>
      <c r="V15" s="843"/>
      <c r="W15" s="843"/>
      <c r="X15" s="843"/>
      <c r="Y15" s="843"/>
      <c r="Z15" s="843"/>
      <c r="AA15" s="843"/>
      <c r="AB15" s="843"/>
      <c r="AC15" s="843"/>
      <c r="AD15" s="860" t="s">
        <v>51</v>
      </c>
      <c r="AE15" s="861"/>
      <c r="AF15" s="861"/>
      <c r="AG15" s="861"/>
      <c r="AH15" s="862"/>
      <c r="AJ15" s="124" t="s">
        <v>2223</v>
      </c>
      <c r="AK15" s="125" t="e">
        <f>VLOOKUP(AM15,業種H19!A:E,2,FALSE)</f>
        <v>#N/A</v>
      </c>
      <c r="AL15" s="125" t="e">
        <f>VLOOKUP(AM15,業種H19!A:E,4,FALSE)</f>
        <v>#N/A</v>
      </c>
      <c r="AM15" s="431"/>
      <c r="AN15" s="127" t="e">
        <f>VLOOKUP(AM15,業種H19!A:E,5,FALSE)</f>
        <v>#N/A</v>
      </c>
    </row>
    <row r="16" spans="1:40" ht="18" customHeight="1" thickBot="1" x14ac:dyDescent="0.2">
      <c r="A16" s="811" t="s">
        <v>2388</v>
      </c>
      <c r="B16" s="810"/>
      <c r="C16" s="810"/>
      <c r="D16" s="812"/>
      <c r="E16" s="812"/>
      <c r="F16" s="39" t="s">
        <v>2591</v>
      </c>
      <c r="G16" s="810" t="s">
        <v>2592</v>
      </c>
      <c r="H16" s="810"/>
      <c r="I16" s="810"/>
      <c r="J16" s="812"/>
      <c r="K16" s="812"/>
      <c r="L16" s="39" t="s">
        <v>2590</v>
      </c>
      <c r="M16" s="886">
        <v>1</v>
      </c>
      <c r="N16" s="886"/>
      <c r="O16" s="808"/>
      <c r="P16" s="809"/>
      <c r="Q16" s="809"/>
      <c r="R16" s="809"/>
      <c r="S16" s="809"/>
      <c r="T16" s="809"/>
      <c r="U16" s="809"/>
      <c r="V16" s="809"/>
      <c r="W16" s="809"/>
      <c r="X16" s="809"/>
      <c r="Y16" s="809"/>
      <c r="Z16" s="809"/>
      <c r="AA16" s="809"/>
      <c r="AB16" s="809"/>
      <c r="AC16" s="809"/>
      <c r="AD16" s="815"/>
      <c r="AE16" s="816"/>
      <c r="AF16" s="816"/>
      <c r="AG16" s="794" t="s">
        <v>2323</v>
      </c>
      <c r="AH16" s="795"/>
      <c r="AJ16" s="124" t="s">
        <v>2233</v>
      </c>
      <c r="AK16" s="125" t="e">
        <f>VLOOKUP(AM16,業種H14!A:E,2,FALSE)</f>
        <v>#N/A</v>
      </c>
      <c r="AL16" s="125" t="e">
        <f>VLOOKUP(AM16,業種H14!A:E,4,FALSE)</f>
        <v>#N/A</v>
      </c>
      <c r="AM16" s="432"/>
      <c r="AN16" s="127" t="e">
        <f>VLOOKUP(AM16,業種H14!A:E,5,FALSE)</f>
        <v>#N/A</v>
      </c>
    </row>
    <row r="17" spans="1:40" ht="18" customHeight="1" x14ac:dyDescent="0.15">
      <c r="A17" s="833" t="s">
        <v>2588</v>
      </c>
      <c r="B17" s="834"/>
      <c r="C17" s="834"/>
      <c r="D17" s="834"/>
      <c r="E17" s="834"/>
      <c r="F17" s="834"/>
      <c r="G17" s="834"/>
      <c r="H17" s="819"/>
      <c r="I17" s="819"/>
      <c r="J17" s="819"/>
      <c r="K17" s="769" t="s">
        <v>66</v>
      </c>
      <c r="L17" s="786"/>
      <c r="M17" s="802">
        <v>2</v>
      </c>
      <c r="N17" s="802"/>
      <c r="O17" s="796"/>
      <c r="P17" s="797"/>
      <c r="Q17" s="797"/>
      <c r="R17" s="797"/>
      <c r="S17" s="797"/>
      <c r="T17" s="797"/>
      <c r="U17" s="797"/>
      <c r="V17" s="797"/>
      <c r="W17" s="797"/>
      <c r="X17" s="797"/>
      <c r="Y17" s="797"/>
      <c r="Z17" s="797"/>
      <c r="AA17" s="797"/>
      <c r="AB17" s="797"/>
      <c r="AC17" s="797"/>
      <c r="AD17" s="817"/>
      <c r="AE17" s="753"/>
      <c r="AF17" s="753"/>
      <c r="AG17" s="769" t="s">
        <v>2323</v>
      </c>
      <c r="AH17" s="783"/>
      <c r="AJ17" s="1" t="s">
        <v>2234</v>
      </c>
      <c r="AM17" s="21"/>
    </row>
    <row r="18" spans="1:40" ht="18" customHeight="1" x14ac:dyDescent="0.15">
      <c r="A18" s="806" t="s">
        <v>2589</v>
      </c>
      <c r="B18" s="807"/>
      <c r="C18" s="807"/>
      <c r="D18" s="807"/>
      <c r="E18" s="807"/>
      <c r="F18" s="807"/>
      <c r="G18" s="807"/>
      <c r="H18" s="820"/>
      <c r="I18" s="820"/>
      <c r="J18" s="820"/>
      <c r="K18" s="752" t="s">
        <v>66</v>
      </c>
      <c r="L18" s="801"/>
      <c r="M18" s="617">
        <v>3</v>
      </c>
      <c r="N18" s="617"/>
      <c r="O18" s="798"/>
      <c r="P18" s="799"/>
      <c r="Q18" s="799"/>
      <c r="R18" s="799"/>
      <c r="S18" s="799"/>
      <c r="T18" s="799"/>
      <c r="U18" s="799"/>
      <c r="V18" s="799"/>
      <c r="W18" s="799"/>
      <c r="X18" s="799"/>
      <c r="Y18" s="799"/>
      <c r="Z18" s="799"/>
      <c r="AA18" s="799"/>
      <c r="AB18" s="799"/>
      <c r="AC18" s="799"/>
      <c r="AD18" s="818"/>
      <c r="AE18" s="755"/>
      <c r="AF18" s="755"/>
      <c r="AG18" s="831" t="s">
        <v>2323</v>
      </c>
      <c r="AH18" s="832"/>
      <c r="AJ18" s="1" t="s">
        <v>2403</v>
      </c>
    </row>
    <row r="19" spans="1:40" ht="18" customHeight="1" x14ac:dyDescent="0.15">
      <c r="A19" s="813" t="s">
        <v>48</v>
      </c>
      <c r="B19" s="814"/>
      <c r="C19" s="814"/>
      <c r="D19" s="814"/>
      <c r="E19" s="814"/>
      <c r="F19" s="784"/>
      <c r="G19" s="784"/>
      <c r="H19" s="784"/>
      <c r="I19" s="784"/>
      <c r="J19" s="784"/>
      <c r="K19" s="784"/>
      <c r="L19" s="784"/>
      <c r="M19" s="784"/>
      <c r="N19" s="784"/>
      <c r="O19" s="784"/>
      <c r="P19" s="784"/>
      <c r="Q19" s="784"/>
      <c r="R19" s="784" t="s">
        <v>49</v>
      </c>
      <c r="S19" s="784"/>
      <c r="T19" s="784"/>
      <c r="U19" s="784"/>
      <c r="V19" s="784"/>
      <c r="W19" s="784"/>
      <c r="X19" s="784"/>
      <c r="Y19" s="784"/>
      <c r="Z19" s="784"/>
      <c r="AA19" s="784"/>
      <c r="AB19" s="784"/>
      <c r="AC19" s="784"/>
      <c r="AD19" s="784"/>
      <c r="AE19" s="784"/>
      <c r="AF19" s="784"/>
      <c r="AG19" s="784"/>
      <c r="AH19" s="785"/>
    </row>
    <row r="20" spans="1:40" ht="18" customHeight="1" x14ac:dyDescent="0.15">
      <c r="A20" s="877">
        <v>1</v>
      </c>
      <c r="B20" s="879"/>
      <c r="C20" s="837"/>
      <c r="D20" s="838"/>
      <c r="E20" s="838"/>
      <c r="F20" s="838"/>
      <c r="G20" s="838"/>
      <c r="H20" s="838"/>
      <c r="I20" s="838"/>
      <c r="J20" s="838"/>
      <c r="K20" s="838"/>
      <c r="L20" s="838"/>
      <c r="M20" s="838"/>
      <c r="N20" s="838"/>
      <c r="O20" s="838"/>
      <c r="P20" s="838"/>
      <c r="Q20" s="839"/>
      <c r="R20" s="888">
        <v>1</v>
      </c>
      <c r="S20" s="888"/>
      <c r="T20" s="918"/>
      <c r="U20" s="918"/>
      <c r="V20" s="918"/>
      <c r="W20" s="918"/>
      <c r="X20" s="918"/>
      <c r="Y20" s="918"/>
      <c r="Z20" s="918"/>
      <c r="AA20" s="918"/>
      <c r="AB20" s="918"/>
      <c r="AC20" s="918"/>
      <c r="AD20" s="918"/>
      <c r="AE20" s="918"/>
      <c r="AF20" s="918"/>
      <c r="AG20" s="918"/>
      <c r="AH20" s="919"/>
      <c r="AJ20" s="1" t="s">
        <v>2473</v>
      </c>
      <c r="AL20" s="449">
        <f>ROUND(AD16+AD17+AD18,0)</f>
        <v>0</v>
      </c>
      <c r="AM20" s="1" t="s">
        <v>2474</v>
      </c>
    </row>
    <row r="21" spans="1:40" ht="18" customHeight="1" x14ac:dyDescent="0.15">
      <c r="A21" s="849">
        <v>2</v>
      </c>
      <c r="B21" s="851"/>
      <c r="C21" s="803"/>
      <c r="D21" s="804"/>
      <c r="E21" s="804"/>
      <c r="F21" s="804"/>
      <c r="G21" s="804"/>
      <c r="H21" s="804"/>
      <c r="I21" s="804"/>
      <c r="J21" s="804"/>
      <c r="K21" s="804"/>
      <c r="L21" s="804"/>
      <c r="M21" s="804"/>
      <c r="N21" s="804"/>
      <c r="O21" s="804"/>
      <c r="P21" s="804"/>
      <c r="Q21" s="805"/>
      <c r="R21" s="802">
        <v>2</v>
      </c>
      <c r="S21" s="802"/>
      <c r="T21" s="920"/>
      <c r="U21" s="920"/>
      <c r="V21" s="920"/>
      <c r="W21" s="920"/>
      <c r="X21" s="920"/>
      <c r="Y21" s="920"/>
      <c r="Z21" s="920"/>
      <c r="AA21" s="920"/>
      <c r="AB21" s="920"/>
      <c r="AC21" s="920"/>
      <c r="AD21" s="920"/>
      <c r="AE21" s="920"/>
      <c r="AF21" s="920"/>
      <c r="AG21" s="920"/>
      <c r="AH21" s="921"/>
    </row>
    <row r="22" spans="1:40" ht="18" customHeight="1" x14ac:dyDescent="0.15">
      <c r="A22" s="857">
        <v>3</v>
      </c>
      <c r="B22" s="859"/>
      <c r="C22" s="791"/>
      <c r="D22" s="792"/>
      <c r="E22" s="792"/>
      <c r="F22" s="792"/>
      <c r="G22" s="792"/>
      <c r="H22" s="792"/>
      <c r="I22" s="792"/>
      <c r="J22" s="792"/>
      <c r="K22" s="792"/>
      <c r="L22" s="792"/>
      <c r="M22" s="792"/>
      <c r="N22" s="792"/>
      <c r="O22" s="792"/>
      <c r="P22" s="792"/>
      <c r="Q22" s="793"/>
      <c r="R22" s="922">
        <v>3</v>
      </c>
      <c r="S22" s="922"/>
      <c r="T22" s="923"/>
      <c r="U22" s="923"/>
      <c r="V22" s="923"/>
      <c r="W22" s="923"/>
      <c r="X22" s="923"/>
      <c r="Y22" s="923"/>
      <c r="Z22" s="923"/>
      <c r="AA22" s="923"/>
      <c r="AB22" s="923"/>
      <c r="AC22" s="923"/>
      <c r="AD22" s="923"/>
      <c r="AE22" s="923"/>
      <c r="AF22" s="923"/>
      <c r="AG22" s="923"/>
      <c r="AH22" s="924"/>
    </row>
    <row r="23" spans="1:40" ht="18" customHeight="1" x14ac:dyDescent="0.15">
      <c r="A23" s="914" t="s">
        <v>230</v>
      </c>
      <c r="B23" s="915"/>
      <c r="C23" s="915"/>
      <c r="D23" s="915"/>
      <c r="E23" s="915"/>
      <c r="F23" s="916"/>
      <c r="G23" s="916"/>
      <c r="H23" s="916"/>
      <c r="I23" s="916"/>
      <c r="J23" s="916"/>
      <c r="K23" s="916"/>
      <c r="L23" s="916"/>
      <c r="M23" s="916"/>
      <c r="N23" s="916"/>
      <c r="O23" s="916"/>
      <c r="P23" s="916"/>
      <c r="Q23" s="916"/>
      <c r="R23" s="916"/>
      <c r="S23" s="916"/>
      <c r="T23" s="916"/>
      <c r="U23" s="916"/>
      <c r="V23" s="916"/>
      <c r="W23" s="916"/>
      <c r="X23" s="916"/>
      <c r="Y23" s="916"/>
      <c r="Z23" s="916"/>
      <c r="AA23" s="916"/>
      <c r="AB23" s="916"/>
      <c r="AC23" s="916"/>
      <c r="AD23" s="916"/>
      <c r="AE23" s="916"/>
      <c r="AF23" s="916"/>
      <c r="AG23" s="916"/>
      <c r="AH23" s="917"/>
    </row>
    <row r="24" spans="1:40" ht="18" customHeight="1" x14ac:dyDescent="0.15">
      <c r="A24" s="411"/>
      <c r="B24" s="412"/>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3" t="s">
        <v>2263</v>
      </c>
      <c r="AH24" s="414"/>
    </row>
    <row r="25" spans="1:40" ht="18" customHeight="1" x14ac:dyDescent="0.15">
      <c r="A25" s="415"/>
      <c r="B25" s="821"/>
      <c r="C25" s="821"/>
      <c r="D25" s="821"/>
      <c r="E25" s="821"/>
      <c r="F25" s="821"/>
      <c r="G25" s="821"/>
      <c r="H25" s="821"/>
      <c r="I25" s="835" t="s">
        <v>20</v>
      </c>
      <c r="J25" s="835"/>
      <c r="K25" s="835"/>
      <c r="L25" s="835"/>
      <c r="M25" s="836"/>
      <c r="N25" s="835" t="s">
        <v>21</v>
      </c>
      <c r="O25" s="835"/>
      <c r="P25" s="835"/>
      <c r="Q25" s="835"/>
      <c r="R25" s="836"/>
      <c r="S25" s="835" t="s">
        <v>22</v>
      </c>
      <c r="T25" s="835"/>
      <c r="U25" s="835"/>
      <c r="V25" s="835"/>
      <c r="W25" s="836"/>
      <c r="X25" s="835" t="s">
        <v>23</v>
      </c>
      <c r="Y25" s="835"/>
      <c r="Z25" s="835"/>
      <c r="AA25" s="835"/>
      <c r="AB25" s="836"/>
      <c r="AC25" s="835" t="s">
        <v>24</v>
      </c>
      <c r="AD25" s="835"/>
      <c r="AE25" s="835"/>
      <c r="AF25" s="835"/>
      <c r="AG25" s="836"/>
      <c r="AH25" s="416"/>
    </row>
    <row r="26" spans="1:40" ht="18" customHeight="1" x14ac:dyDescent="0.15">
      <c r="A26" s="415"/>
      <c r="B26" s="821"/>
      <c r="C26" s="821"/>
      <c r="D26" s="821"/>
      <c r="E26" s="821"/>
      <c r="F26" s="821"/>
      <c r="G26" s="821"/>
      <c r="H26" s="821"/>
      <c r="I26" s="800" t="s">
        <v>90</v>
      </c>
      <c r="J26" s="800"/>
      <c r="K26" s="800" t="s">
        <v>91</v>
      </c>
      <c r="L26" s="800"/>
      <c r="M26" s="800"/>
      <c r="N26" s="800" t="s">
        <v>90</v>
      </c>
      <c r="O26" s="800"/>
      <c r="P26" s="800" t="s">
        <v>91</v>
      </c>
      <c r="Q26" s="800"/>
      <c r="R26" s="800"/>
      <c r="S26" s="800" t="s">
        <v>90</v>
      </c>
      <c r="T26" s="800"/>
      <c r="U26" s="800" t="s">
        <v>91</v>
      </c>
      <c r="V26" s="800"/>
      <c r="W26" s="800"/>
      <c r="X26" s="800" t="s">
        <v>90</v>
      </c>
      <c r="Y26" s="800"/>
      <c r="Z26" s="800" t="s">
        <v>91</v>
      </c>
      <c r="AA26" s="800"/>
      <c r="AB26" s="800"/>
      <c r="AC26" s="800" t="s">
        <v>90</v>
      </c>
      <c r="AD26" s="800"/>
      <c r="AE26" s="800" t="s">
        <v>91</v>
      </c>
      <c r="AF26" s="800"/>
      <c r="AG26" s="800"/>
      <c r="AH26" s="416"/>
    </row>
    <row r="27" spans="1:40" ht="18" customHeight="1" x14ac:dyDescent="0.15">
      <c r="A27" s="415"/>
      <c r="B27" s="780" t="s">
        <v>2442</v>
      </c>
      <c r="C27" s="780"/>
      <c r="D27" s="780"/>
      <c r="E27" s="780"/>
      <c r="F27" s="780"/>
      <c r="G27" s="780"/>
      <c r="H27" s="780"/>
      <c r="I27" s="776"/>
      <c r="J27" s="776"/>
      <c r="K27" s="776"/>
      <c r="L27" s="776"/>
      <c r="M27" s="776"/>
      <c r="N27" s="776"/>
      <c r="O27" s="776"/>
      <c r="P27" s="776"/>
      <c r="Q27" s="776"/>
      <c r="R27" s="776"/>
      <c r="S27" s="776"/>
      <c r="T27" s="776"/>
      <c r="U27" s="776"/>
      <c r="V27" s="776"/>
      <c r="W27" s="776"/>
      <c r="X27" s="776"/>
      <c r="Y27" s="776"/>
      <c r="Z27" s="776"/>
      <c r="AA27" s="776"/>
      <c r="AB27" s="776"/>
      <c r="AC27" s="776"/>
      <c r="AD27" s="776"/>
      <c r="AE27" s="776"/>
      <c r="AF27" s="776"/>
      <c r="AG27" s="776"/>
      <c r="AH27" s="416"/>
    </row>
    <row r="28" spans="1:40" ht="18" customHeight="1" x14ac:dyDescent="0.15">
      <c r="A28" s="415"/>
      <c r="B28" s="928" t="s">
        <v>2386</v>
      </c>
      <c r="C28" s="928"/>
      <c r="D28" s="928"/>
      <c r="E28" s="928"/>
      <c r="F28" s="928"/>
      <c r="G28" s="928"/>
      <c r="H28" s="928"/>
      <c r="I28" s="782"/>
      <c r="J28" s="782"/>
      <c r="K28" s="782"/>
      <c r="L28" s="782"/>
      <c r="M28" s="782"/>
      <c r="N28" s="782"/>
      <c r="O28" s="782"/>
      <c r="P28" s="782"/>
      <c r="Q28" s="782"/>
      <c r="R28" s="782"/>
      <c r="S28" s="782"/>
      <c r="T28" s="782"/>
      <c r="U28" s="782"/>
      <c r="V28" s="782"/>
      <c r="W28" s="782"/>
      <c r="X28" s="782"/>
      <c r="Y28" s="782"/>
      <c r="Z28" s="782"/>
      <c r="AA28" s="782"/>
      <c r="AB28" s="782"/>
      <c r="AC28" s="782"/>
      <c r="AD28" s="782"/>
      <c r="AE28" s="782"/>
      <c r="AF28" s="782"/>
      <c r="AG28" s="782"/>
      <c r="AH28" s="416"/>
    </row>
    <row r="29" spans="1:40" ht="18" customHeight="1" x14ac:dyDescent="0.15">
      <c r="A29" s="415"/>
      <c r="B29" s="929" t="s">
        <v>2387</v>
      </c>
      <c r="C29" s="929"/>
      <c r="D29" s="929"/>
      <c r="E29" s="929"/>
      <c r="F29" s="929"/>
      <c r="G29" s="929"/>
      <c r="H29" s="929"/>
      <c r="I29" s="787"/>
      <c r="J29" s="787"/>
      <c r="K29" s="787"/>
      <c r="L29" s="787"/>
      <c r="M29" s="787"/>
      <c r="N29" s="787"/>
      <c r="O29" s="787"/>
      <c r="P29" s="787"/>
      <c r="Q29" s="787"/>
      <c r="R29" s="787"/>
      <c r="S29" s="787"/>
      <c r="T29" s="787"/>
      <c r="U29" s="787"/>
      <c r="V29" s="787"/>
      <c r="W29" s="787"/>
      <c r="X29" s="787"/>
      <c r="Y29" s="787"/>
      <c r="Z29" s="787"/>
      <c r="AA29" s="787"/>
      <c r="AB29" s="787"/>
      <c r="AC29" s="787"/>
      <c r="AD29" s="787"/>
      <c r="AE29" s="787"/>
      <c r="AF29" s="787"/>
      <c r="AG29" s="787"/>
      <c r="AH29" s="416"/>
    </row>
    <row r="30" spans="1:40" ht="18" customHeight="1" x14ac:dyDescent="0.15">
      <c r="A30" s="415"/>
      <c r="B30" s="930" t="s">
        <v>2265</v>
      </c>
      <c r="C30" s="930"/>
      <c r="D30" s="930"/>
      <c r="E30" s="930"/>
      <c r="F30" s="930"/>
      <c r="G30" s="930"/>
      <c r="H30" s="930"/>
      <c r="I30" s="788">
        <f>SUM(K27:M29)</f>
        <v>0</v>
      </c>
      <c r="J30" s="789"/>
      <c r="K30" s="789"/>
      <c r="L30" s="789"/>
      <c r="M30" s="790"/>
      <c r="N30" s="788">
        <f>SUM(P27:R29)</f>
        <v>0</v>
      </c>
      <c r="O30" s="789"/>
      <c r="P30" s="789"/>
      <c r="Q30" s="789"/>
      <c r="R30" s="790"/>
      <c r="S30" s="788">
        <f>SUM(U27:W29)</f>
        <v>0</v>
      </c>
      <c r="T30" s="789"/>
      <c r="U30" s="789"/>
      <c r="V30" s="789"/>
      <c r="W30" s="790"/>
      <c r="X30" s="788">
        <f>SUM(Z27:AB29)</f>
        <v>0</v>
      </c>
      <c r="Y30" s="789"/>
      <c r="Z30" s="789"/>
      <c r="AA30" s="789"/>
      <c r="AB30" s="790"/>
      <c r="AC30" s="788">
        <f>SUM(AE27:AG29)</f>
        <v>0</v>
      </c>
      <c r="AD30" s="789"/>
      <c r="AE30" s="789"/>
      <c r="AF30" s="789"/>
      <c r="AG30" s="790"/>
      <c r="AH30" s="416"/>
      <c r="AJ30" s="487" t="s">
        <v>2539</v>
      </c>
    </row>
    <row r="31" spans="1:40" ht="18" customHeight="1" thickBot="1" x14ac:dyDescent="0.2">
      <c r="A31" s="415"/>
      <c r="B31" s="931" t="s">
        <v>2266</v>
      </c>
      <c r="C31" s="931"/>
      <c r="D31" s="931"/>
      <c r="E31" s="931"/>
      <c r="F31" s="931"/>
      <c r="G31" s="931"/>
      <c r="H31" s="931"/>
      <c r="I31" s="777"/>
      <c r="J31" s="778"/>
      <c r="K31" s="778"/>
      <c r="L31" s="778"/>
      <c r="M31" s="779"/>
      <c r="N31" s="777"/>
      <c r="O31" s="778"/>
      <c r="P31" s="778"/>
      <c r="Q31" s="778"/>
      <c r="R31" s="779"/>
      <c r="S31" s="777"/>
      <c r="T31" s="778"/>
      <c r="U31" s="778"/>
      <c r="V31" s="778"/>
      <c r="W31" s="779"/>
      <c r="X31" s="777"/>
      <c r="Y31" s="778"/>
      <c r="Z31" s="778"/>
      <c r="AA31" s="778"/>
      <c r="AB31" s="779"/>
      <c r="AC31" s="777"/>
      <c r="AD31" s="778"/>
      <c r="AE31" s="778"/>
      <c r="AF31" s="778"/>
      <c r="AG31" s="779"/>
      <c r="AH31" s="416"/>
      <c r="AJ31" s="488" t="s">
        <v>2534</v>
      </c>
      <c r="AK31" s="488" t="s">
        <v>2535</v>
      </c>
      <c r="AL31" s="488" t="s">
        <v>2536</v>
      </c>
      <c r="AM31" s="488" t="s">
        <v>2537</v>
      </c>
      <c r="AN31" s="488" t="s">
        <v>2538</v>
      </c>
    </row>
    <row r="32" spans="1:40" ht="18" customHeight="1" thickTop="1" x14ac:dyDescent="0.15">
      <c r="A32" s="415"/>
      <c r="B32" s="932" t="s">
        <v>2261</v>
      </c>
      <c r="C32" s="932"/>
      <c r="D32" s="932"/>
      <c r="E32" s="932"/>
      <c r="F32" s="932"/>
      <c r="G32" s="932"/>
      <c r="H32" s="932"/>
      <c r="I32" s="925">
        <f>I30+I31</f>
        <v>0</v>
      </c>
      <c r="J32" s="926"/>
      <c r="K32" s="926"/>
      <c r="L32" s="926"/>
      <c r="M32" s="927"/>
      <c r="N32" s="925">
        <f t="shared" ref="N32" si="0">N30+N31</f>
        <v>0</v>
      </c>
      <c r="O32" s="926"/>
      <c r="P32" s="926"/>
      <c r="Q32" s="926"/>
      <c r="R32" s="927"/>
      <c r="S32" s="925">
        <f t="shared" ref="S32" si="1">S30+S31</f>
        <v>0</v>
      </c>
      <c r="T32" s="926"/>
      <c r="U32" s="926"/>
      <c r="V32" s="926"/>
      <c r="W32" s="927"/>
      <c r="X32" s="925">
        <f t="shared" ref="X32" si="2">X30+X31</f>
        <v>0</v>
      </c>
      <c r="Y32" s="926"/>
      <c r="Z32" s="926"/>
      <c r="AA32" s="926"/>
      <c r="AB32" s="927"/>
      <c r="AC32" s="925">
        <f t="shared" ref="AC32" si="3">AC30+AC31</f>
        <v>0</v>
      </c>
      <c r="AD32" s="926"/>
      <c r="AE32" s="926"/>
      <c r="AF32" s="926"/>
      <c r="AG32" s="927"/>
      <c r="AH32" s="416"/>
      <c r="AI32" s="21" t="s">
        <v>2237</v>
      </c>
      <c r="AJ32" s="489">
        <f>ROUND(I32,-3)/1000</f>
        <v>0</v>
      </c>
      <c r="AK32" s="489">
        <f>ROUND(N32,-3)/1000</f>
        <v>0</v>
      </c>
      <c r="AL32" s="489">
        <f>ROUND(S32,-3)/1000</f>
        <v>0</v>
      </c>
      <c r="AM32" s="489">
        <f>ROUND(X32,-3)/1000</f>
        <v>0</v>
      </c>
      <c r="AN32" s="489">
        <f>ROUND(AC32,-3)/1000</f>
        <v>0</v>
      </c>
    </row>
    <row r="33" spans="1:34" ht="18" customHeight="1" x14ac:dyDescent="0.15">
      <c r="A33" s="905" t="s">
        <v>2420</v>
      </c>
      <c r="B33" s="906"/>
      <c r="C33" s="906"/>
      <c r="D33" s="906"/>
      <c r="E33" s="906"/>
      <c r="F33" s="906"/>
      <c r="G33" s="906"/>
      <c r="H33" s="906"/>
      <c r="I33" s="906"/>
      <c r="J33" s="906"/>
      <c r="K33" s="906"/>
      <c r="L33" s="906"/>
      <c r="M33" s="906"/>
      <c r="N33" s="906"/>
      <c r="O33" s="906"/>
      <c r="P33" s="906"/>
      <c r="Q33" s="906"/>
      <c r="R33" s="906"/>
      <c r="S33" s="906"/>
      <c r="T33" s="906"/>
      <c r="U33" s="906"/>
      <c r="V33" s="906"/>
      <c r="W33" s="906"/>
      <c r="X33" s="906"/>
      <c r="Y33" s="906"/>
      <c r="Z33" s="906"/>
      <c r="AA33" s="906"/>
      <c r="AB33" s="906"/>
      <c r="AC33" s="906"/>
      <c r="AD33" s="906"/>
      <c r="AE33" s="906"/>
      <c r="AF33" s="906"/>
      <c r="AG33" s="906"/>
      <c r="AH33" s="907"/>
    </row>
    <row r="34" spans="1:34" ht="99" customHeight="1" x14ac:dyDescent="0.15">
      <c r="A34" s="908"/>
      <c r="B34" s="909"/>
      <c r="C34" s="909"/>
      <c r="D34" s="909"/>
      <c r="E34" s="909"/>
      <c r="F34" s="909"/>
      <c r="G34" s="909"/>
      <c r="H34" s="909"/>
      <c r="I34" s="909"/>
      <c r="J34" s="909"/>
      <c r="K34" s="909"/>
      <c r="L34" s="909"/>
      <c r="M34" s="909"/>
      <c r="N34" s="909"/>
      <c r="O34" s="909"/>
      <c r="P34" s="909"/>
      <c r="Q34" s="909"/>
      <c r="R34" s="909"/>
      <c r="S34" s="909"/>
      <c r="T34" s="909"/>
      <c r="U34" s="909"/>
      <c r="V34" s="909"/>
      <c r="W34" s="909"/>
      <c r="X34" s="909"/>
      <c r="Y34" s="909"/>
      <c r="Z34" s="909"/>
      <c r="AA34" s="909"/>
      <c r="AB34" s="909"/>
      <c r="AC34" s="909"/>
      <c r="AD34" s="909"/>
      <c r="AE34" s="909"/>
      <c r="AF34" s="909"/>
      <c r="AG34" s="909"/>
      <c r="AH34" s="910"/>
    </row>
    <row r="35" spans="1:34" ht="18" customHeight="1" x14ac:dyDescent="0.15">
      <c r="A35" s="902" t="s">
        <v>2419</v>
      </c>
      <c r="B35" s="903"/>
      <c r="C35" s="903"/>
      <c r="D35" s="903"/>
      <c r="E35" s="903"/>
      <c r="F35" s="903"/>
      <c r="G35" s="903"/>
      <c r="H35" s="903"/>
      <c r="I35" s="903"/>
      <c r="J35" s="903"/>
      <c r="K35" s="903"/>
      <c r="L35" s="903"/>
      <c r="M35" s="903"/>
      <c r="N35" s="903"/>
      <c r="O35" s="903"/>
      <c r="P35" s="903"/>
      <c r="Q35" s="903"/>
      <c r="R35" s="903"/>
      <c r="S35" s="903"/>
      <c r="T35" s="903"/>
      <c r="U35" s="903"/>
      <c r="V35" s="903"/>
      <c r="W35" s="903"/>
      <c r="X35" s="903"/>
      <c r="Y35" s="903"/>
      <c r="Z35" s="903"/>
      <c r="AA35" s="903"/>
      <c r="AB35" s="903"/>
      <c r="AC35" s="903"/>
      <c r="AD35" s="903"/>
      <c r="AE35" s="903"/>
      <c r="AF35" s="903"/>
      <c r="AG35" s="903"/>
      <c r="AH35" s="904"/>
    </row>
    <row r="36" spans="1:34" ht="44.25" customHeight="1" x14ac:dyDescent="0.15">
      <c r="A36" s="908"/>
      <c r="B36" s="909"/>
      <c r="C36" s="909"/>
      <c r="D36" s="909"/>
      <c r="E36" s="909"/>
      <c r="F36" s="909"/>
      <c r="G36" s="909"/>
      <c r="H36" s="909"/>
      <c r="I36" s="909"/>
      <c r="J36" s="909"/>
      <c r="K36" s="909"/>
      <c r="L36" s="909"/>
      <c r="M36" s="909"/>
      <c r="N36" s="909"/>
      <c r="O36" s="909"/>
      <c r="P36" s="909"/>
      <c r="Q36" s="909"/>
      <c r="R36" s="909"/>
      <c r="S36" s="909"/>
      <c r="T36" s="909"/>
      <c r="U36" s="909"/>
      <c r="V36" s="909"/>
      <c r="W36" s="909"/>
      <c r="X36" s="909"/>
      <c r="Y36" s="909"/>
      <c r="Z36" s="909"/>
      <c r="AA36" s="909"/>
      <c r="AB36" s="909"/>
      <c r="AC36" s="909"/>
      <c r="AD36" s="909"/>
      <c r="AE36" s="909"/>
      <c r="AF36" s="909"/>
      <c r="AG36" s="909"/>
      <c r="AH36" s="910"/>
    </row>
    <row r="37" spans="1:34" ht="18" customHeight="1" x14ac:dyDescent="0.15">
      <c r="A37" s="908"/>
      <c r="B37" s="909"/>
      <c r="C37" s="909"/>
      <c r="D37" s="909"/>
      <c r="E37" s="909"/>
      <c r="F37" s="909"/>
      <c r="G37" s="909"/>
      <c r="H37" s="909"/>
      <c r="I37" s="909"/>
      <c r="J37" s="909"/>
      <c r="K37" s="909"/>
      <c r="L37" s="909"/>
      <c r="M37" s="909"/>
      <c r="N37" s="909"/>
      <c r="O37" s="909"/>
      <c r="P37" s="909"/>
      <c r="Q37" s="909"/>
      <c r="R37" s="909"/>
      <c r="S37" s="909"/>
      <c r="T37" s="909"/>
      <c r="U37" s="909"/>
      <c r="V37" s="909"/>
      <c r="W37" s="909"/>
      <c r="X37" s="909"/>
      <c r="Y37" s="909"/>
      <c r="Z37" s="909"/>
      <c r="AA37" s="909"/>
      <c r="AB37" s="909"/>
      <c r="AC37" s="909"/>
      <c r="AD37" s="909"/>
      <c r="AE37" s="909"/>
      <c r="AF37" s="909"/>
      <c r="AG37" s="909"/>
      <c r="AH37" s="910"/>
    </row>
    <row r="38" spans="1:34" ht="18" customHeight="1" thickBot="1" x14ac:dyDescent="0.2">
      <c r="A38" s="911"/>
      <c r="B38" s="912"/>
      <c r="C38" s="912"/>
      <c r="D38" s="912"/>
      <c r="E38" s="912"/>
      <c r="F38" s="912"/>
      <c r="G38" s="912"/>
      <c r="H38" s="912"/>
      <c r="I38" s="912"/>
      <c r="J38" s="912"/>
      <c r="K38" s="912"/>
      <c r="L38" s="912"/>
      <c r="M38" s="912"/>
      <c r="N38" s="912"/>
      <c r="O38" s="912"/>
      <c r="P38" s="912"/>
      <c r="Q38" s="912"/>
      <c r="R38" s="912"/>
      <c r="S38" s="912"/>
      <c r="T38" s="912"/>
      <c r="U38" s="912"/>
      <c r="V38" s="912"/>
      <c r="W38" s="912"/>
      <c r="X38" s="912"/>
      <c r="Y38" s="912"/>
      <c r="Z38" s="912"/>
      <c r="AA38" s="912"/>
      <c r="AB38" s="912"/>
      <c r="AC38" s="912"/>
      <c r="AD38" s="912"/>
      <c r="AE38" s="912"/>
      <c r="AF38" s="912"/>
      <c r="AG38" s="912"/>
      <c r="AH38" s="913"/>
    </row>
  </sheetData>
  <sheetProtection password="85F9" sheet="1" objects="1" scenarios="1" formatCells="0" formatColumns="0" formatRows="0" insertRows="0"/>
  <mergeCells count="157">
    <mergeCell ref="A35:AH35"/>
    <mergeCell ref="A33:AH33"/>
    <mergeCell ref="A34:AH34"/>
    <mergeCell ref="A36:AH38"/>
    <mergeCell ref="A23:AH23"/>
    <mergeCell ref="R20:S20"/>
    <mergeCell ref="T20:AH20"/>
    <mergeCell ref="R21:S21"/>
    <mergeCell ref="T21:AH21"/>
    <mergeCell ref="R22:S22"/>
    <mergeCell ref="T22:AH22"/>
    <mergeCell ref="A22:B22"/>
    <mergeCell ref="A20:B20"/>
    <mergeCell ref="A21:B21"/>
    <mergeCell ref="I32:M32"/>
    <mergeCell ref="N32:R32"/>
    <mergeCell ref="S32:W32"/>
    <mergeCell ref="X32:AB32"/>
    <mergeCell ref="AC32:AG32"/>
    <mergeCell ref="B28:H28"/>
    <mergeCell ref="B29:H29"/>
    <mergeCell ref="B30:H30"/>
    <mergeCell ref="B31:H31"/>
    <mergeCell ref="B32:H32"/>
    <mergeCell ref="A2:E2"/>
    <mergeCell ref="A3:E3"/>
    <mergeCell ref="A4:E4"/>
    <mergeCell ref="A5:E5"/>
    <mergeCell ref="A6:E6"/>
    <mergeCell ref="F2:U2"/>
    <mergeCell ref="F3:U3"/>
    <mergeCell ref="V2:AH2"/>
    <mergeCell ref="M16:N16"/>
    <mergeCell ref="F4:Q4"/>
    <mergeCell ref="R4:V4"/>
    <mergeCell ref="W4:AH4"/>
    <mergeCell ref="F5:Q5"/>
    <mergeCell ref="R5:V5"/>
    <mergeCell ref="W5:AH5"/>
    <mergeCell ref="R6:V6"/>
    <mergeCell ref="W6:AH6"/>
    <mergeCell ref="F6:I6"/>
    <mergeCell ref="R7:V7"/>
    <mergeCell ref="F9:Q9"/>
    <mergeCell ref="R9:V9"/>
    <mergeCell ref="F7:I7"/>
    <mergeCell ref="F8:I8"/>
    <mergeCell ref="J16:K16"/>
    <mergeCell ref="AE9:AG9"/>
    <mergeCell ref="K8:L8"/>
    <mergeCell ref="M15:AC15"/>
    <mergeCell ref="A15:L15"/>
    <mergeCell ref="R8:V8"/>
    <mergeCell ref="W9:X9"/>
    <mergeCell ref="W7:AH7"/>
    <mergeCell ref="A7:E7"/>
    <mergeCell ref="A8:E8"/>
    <mergeCell ref="W8:AH8"/>
    <mergeCell ref="A14:Q14"/>
    <mergeCell ref="R14:AH14"/>
    <mergeCell ref="A9:E9"/>
    <mergeCell ref="R10:Y10"/>
    <mergeCell ref="K7:L7"/>
    <mergeCell ref="AD15:AH15"/>
    <mergeCell ref="F13:AH13"/>
    <mergeCell ref="F11:AH11"/>
    <mergeCell ref="F10:I10"/>
    <mergeCell ref="J10:Q10"/>
    <mergeCell ref="F12:I12"/>
    <mergeCell ref="J12:Q12"/>
    <mergeCell ref="R12:AH12"/>
    <mergeCell ref="AG10:AH10"/>
    <mergeCell ref="A10:E11"/>
    <mergeCell ref="A12:E13"/>
    <mergeCell ref="AG18:AH18"/>
    <mergeCell ref="A17:G17"/>
    <mergeCell ref="AC28:AD28"/>
    <mergeCell ref="S28:T28"/>
    <mergeCell ref="K26:M26"/>
    <mergeCell ref="S26:T26"/>
    <mergeCell ref="AC25:AG25"/>
    <mergeCell ref="I25:M25"/>
    <mergeCell ref="N25:R25"/>
    <mergeCell ref="S25:W25"/>
    <mergeCell ref="X25:AB25"/>
    <mergeCell ref="N26:O26"/>
    <mergeCell ref="AE26:AG26"/>
    <mergeCell ref="AC26:AD26"/>
    <mergeCell ref="I26:J26"/>
    <mergeCell ref="P26:R26"/>
    <mergeCell ref="U26:W26"/>
    <mergeCell ref="X26:Y26"/>
    <mergeCell ref="I28:J28"/>
    <mergeCell ref="K28:M28"/>
    <mergeCell ref="N28:O28"/>
    <mergeCell ref="C20:Q20"/>
    <mergeCell ref="AG16:AH16"/>
    <mergeCell ref="O17:AC17"/>
    <mergeCell ref="O18:AC18"/>
    <mergeCell ref="Z26:AB26"/>
    <mergeCell ref="P28:R28"/>
    <mergeCell ref="U28:W28"/>
    <mergeCell ref="X28:Y28"/>
    <mergeCell ref="Z28:AB28"/>
    <mergeCell ref="K18:L18"/>
    <mergeCell ref="M17:N17"/>
    <mergeCell ref="M18:N18"/>
    <mergeCell ref="C21:Q21"/>
    <mergeCell ref="A18:G18"/>
    <mergeCell ref="O16:AC16"/>
    <mergeCell ref="G16:I16"/>
    <mergeCell ref="A16:C16"/>
    <mergeCell ref="D16:E16"/>
    <mergeCell ref="A19:Q19"/>
    <mergeCell ref="AD16:AF16"/>
    <mergeCell ref="AD17:AF17"/>
    <mergeCell ref="AD18:AF18"/>
    <mergeCell ref="H17:J17"/>
    <mergeCell ref="H18:J18"/>
    <mergeCell ref="B25:H26"/>
    <mergeCell ref="Z10:AF10"/>
    <mergeCell ref="AE28:AG28"/>
    <mergeCell ref="AG17:AH17"/>
    <mergeCell ref="R19:AH19"/>
    <mergeCell ref="K17:L17"/>
    <mergeCell ref="AE27:AG27"/>
    <mergeCell ref="X31:AB31"/>
    <mergeCell ref="AC31:AG31"/>
    <mergeCell ref="I29:J29"/>
    <mergeCell ref="N29:O29"/>
    <mergeCell ref="P29:R29"/>
    <mergeCell ref="U29:W29"/>
    <mergeCell ref="X29:Y29"/>
    <mergeCell ref="Z29:AB29"/>
    <mergeCell ref="AE29:AG29"/>
    <mergeCell ref="K29:M29"/>
    <mergeCell ref="S29:T29"/>
    <mergeCell ref="AC29:AD29"/>
    <mergeCell ref="S30:W30"/>
    <mergeCell ref="X30:AB30"/>
    <mergeCell ref="AC30:AG30"/>
    <mergeCell ref="I30:M30"/>
    <mergeCell ref="N30:R30"/>
    <mergeCell ref="C22:Q22"/>
    <mergeCell ref="AC27:AD27"/>
    <mergeCell ref="I31:M31"/>
    <mergeCell ref="N31:R31"/>
    <mergeCell ref="S31:W31"/>
    <mergeCell ref="B27:H27"/>
    <mergeCell ref="I27:J27"/>
    <mergeCell ref="K27:M27"/>
    <mergeCell ref="N27:O27"/>
    <mergeCell ref="P27:R27"/>
    <mergeCell ref="S27:T27"/>
    <mergeCell ref="U27:W27"/>
    <mergeCell ref="X27:Y27"/>
    <mergeCell ref="Z27:AB27"/>
  </mergeCells>
  <phoneticPr fontId="1"/>
  <conditionalFormatting sqref="F4:Q4">
    <cfRule type="cellIs" dxfId="56" priority="97" operator="equal">
      <formula>""</formula>
    </cfRule>
  </conditionalFormatting>
  <conditionalFormatting sqref="F5:Q5">
    <cfRule type="cellIs" dxfId="55" priority="96" operator="equal">
      <formula>""</formula>
    </cfRule>
  </conditionalFormatting>
  <conditionalFormatting sqref="W4:AH4">
    <cfRule type="cellIs" dxfId="54" priority="95" operator="equal">
      <formula>""</formula>
    </cfRule>
  </conditionalFormatting>
  <conditionalFormatting sqref="W5:AH5">
    <cfRule type="cellIs" dxfId="53" priority="94" operator="equal">
      <formula>""</formula>
    </cfRule>
  </conditionalFormatting>
  <conditionalFormatting sqref="W6:AH6">
    <cfRule type="cellIs" dxfId="52" priority="93" operator="equal">
      <formula>""</formula>
    </cfRule>
  </conditionalFormatting>
  <conditionalFormatting sqref="W8:AH8">
    <cfRule type="containsText" dxfId="51" priority="27" operator="containsText" text=",">
      <formula>NOT(ISERROR(SEARCH(",",W8)))</formula>
    </cfRule>
    <cfRule type="cellIs" dxfId="50" priority="92" operator="equal">
      <formula>""</formula>
    </cfRule>
  </conditionalFormatting>
  <conditionalFormatting sqref="F3:U3">
    <cfRule type="cellIs" dxfId="49" priority="91" operator="equal">
      <formula>""</formula>
    </cfRule>
  </conditionalFormatting>
  <conditionalFormatting sqref="F2:U2">
    <cfRule type="cellIs" dxfId="48" priority="90" operator="equal">
      <formula>""</formula>
    </cfRule>
  </conditionalFormatting>
  <conditionalFormatting sqref="F7:I7">
    <cfRule type="cellIs" dxfId="47" priority="85" operator="equal">
      <formula>""</formula>
    </cfRule>
  </conditionalFormatting>
  <conditionalFormatting sqref="F8:I8">
    <cfRule type="cellIs" dxfId="46" priority="84" operator="equal">
      <formula>""</formula>
    </cfRule>
  </conditionalFormatting>
  <conditionalFormatting sqref="K7:L7">
    <cfRule type="cellIs" dxfId="45" priority="83" operator="equal">
      <formula>""</formula>
    </cfRule>
  </conditionalFormatting>
  <conditionalFormatting sqref="K8:L8">
    <cfRule type="cellIs" dxfId="44" priority="81" operator="equal">
      <formula>""</formula>
    </cfRule>
  </conditionalFormatting>
  <conditionalFormatting sqref="F11:AH11">
    <cfRule type="cellIs" dxfId="43" priority="79" operator="equal">
      <formula>""</formula>
    </cfRule>
  </conditionalFormatting>
  <conditionalFormatting sqref="O16:AC18">
    <cfRule type="expression" dxfId="42" priority="78">
      <formula>AND($O$16="",$O$17="",$O$18="")</formula>
    </cfRule>
  </conditionalFormatting>
  <conditionalFormatting sqref="AD16:AF18">
    <cfRule type="expression" dxfId="41" priority="28">
      <formula>AND($AD$16="",$AD$17="",$AD$18="")</formula>
    </cfRule>
    <cfRule type="expression" dxfId="40" priority="77">
      <formula>$AL$20&lt;&gt;100</formula>
    </cfRule>
  </conditionalFormatting>
  <conditionalFormatting sqref="R14:AH14">
    <cfRule type="expression" dxfId="39" priority="75">
      <formula>$AM$14=""</formula>
    </cfRule>
  </conditionalFormatting>
  <conditionalFormatting sqref="J10:Q10">
    <cfRule type="cellIs" dxfId="38" priority="74" operator="equal">
      <formula>""</formula>
    </cfRule>
  </conditionalFormatting>
  <conditionalFormatting sqref="T20:AH22">
    <cfRule type="expression" dxfId="37" priority="72">
      <formula>AND($T$20="",$T$21="",$T$22="")</formula>
    </cfRule>
  </conditionalFormatting>
  <conditionalFormatting sqref="C20:Q22">
    <cfRule type="expression" dxfId="36" priority="70">
      <formula>AND($C$20="",$C$21="",$C$22="")</formula>
    </cfRule>
  </conditionalFormatting>
  <conditionalFormatting sqref="J16">
    <cfRule type="cellIs" dxfId="35" priority="69" operator="equal">
      <formula>""</formula>
    </cfRule>
  </conditionalFormatting>
  <conditionalFormatting sqref="H17:J17">
    <cfRule type="cellIs" dxfId="34" priority="68" operator="equal">
      <formula>""</formula>
    </cfRule>
  </conditionalFormatting>
  <conditionalFormatting sqref="W9:X9">
    <cfRule type="cellIs" dxfId="33" priority="67" operator="equal">
      <formula>""</formula>
    </cfRule>
  </conditionalFormatting>
  <conditionalFormatting sqref="F6:I6">
    <cfRule type="cellIs" dxfId="32" priority="66" operator="equal">
      <formula>""</formula>
    </cfRule>
  </conditionalFormatting>
  <conditionalFormatting sqref="V3:AH3">
    <cfRule type="containsBlanks" dxfId="31" priority="64">
      <formula>LEN(TRIM(V3))=0</formula>
    </cfRule>
  </conditionalFormatting>
  <conditionalFormatting sqref="A34:AH34">
    <cfRule type="containsBlanks" dxfId="30" priority="62">
      <formula>LEN(TRIM(A34))=0</formula>
    </cfRule>
  </conditionalFormatting>
  <conditionalFormatting sqref="A36:AH38">
    <cfRule type="containsBlanks" dxfId="29" priority="61">
      <formula>LEN(TRIM(A36))=0</formula>
    </cfRule>
  </conditionalFormatting>
  <conditionalFormatting sqref="I31:W31">
    <cfRule type="containsBlanks" dxfId="28" priority="55">
      <formula>LEN(TRIM(I31))=0</formula>
    </cfRule>
    <cfRule type="containsBlanks" priority="56">
      <formula>LEN(TRIM(I31))=0</formula>
    </cfRule>
  </conditionalFormatting>
  <conditionalFormatting sqref="I27:J29">
    <cfRule type="expression" dxfId="27" priority="52">
      <formula>AND($I$27="",$I$28="",$I$29="")</formula>
    </cfRule>
  </conditionalFormatting>
  <conditionalFormatting sqref="K27:M29">
    <cfRule type="expression" dxfId="26" priority="51">
      <formula>AND($K$27="",$K$28="",$K$29="")</formula>
    </cfRule>
  </conditionalFormatting>
  <conditionalFormatting sqref="N27:O29">
    <cfRule type="expression" dxfId="25" priority="50">
      <formula>AND($N$27="",$N$28="",$N$29="")</formula>
    </cfRule>
  </conditionalFormatting>
  <conditionalFormatting sqref="P27:R29">
    <cfRule type="expression" dxfId="24" priority="49">
      <formula>AND($P$27="",$P$28="",$P$29="")</formula>
    </cfRule>
  </conditionalFormatting>
  <conditionalFormatting sqref="S27:T29">
    <cfRule type="expression" dxfId="23" priority="48">
      <formula>AND($S$27="",$S$28="",$S$29="")</formula>
    </cfRule>
  </conditionalFormatting>
  <conditionalFormatting sqref="U27:W29">
    <cfRule type="expression" dxfId="22" priority="47">
      <formula>AND($U$27="",$U$28="",$U$29="")</formula>
    </cfRule>
  </conditionalFormatting>
  <conditionalFormatting sqref="V3">
    <cfRule type="expression" dxfId="21" priority="34">
      <formula>AND(COUNTIF(V3:AH3,"")=1,V3="")</formula>
    </cfRule>
  </conditionalFormatting>
  <conditionalFormatting sqref="AH3">
    <cfRule type="expression" dxfId="20" priority="33">
      <formula>AND(COUNTIF(V3:AH3,"")=1,AH3="")</formula>
    </cfRule>
  </conditionalFormatting>
  <conditionalFormatting sqref="H18:J18">
    <cfRule type="containsBlanks" dxfId="19" priority="32">
      <formula>LEN(TRIM(H18))=0</formula>
    </cfRule>
  </conditionalFormatting>
  <conditionalFormatting sqref="Z10:AF10">
    <cfRule type="containsBlanks" dxfId="18" priority="31">
      <formula>LEN(TRIM(Z10))=0</formula>
    </cfRule>
  </conditionalFormatting>
  <conditionalFormatting sqref="AE9:AG9">
    <cfRule type="notContainsBlanks" dxfId="17" priority="19">
      <formula>LEN(TRIM(AE9))&gt;0</formula>
    </cfRule>
    <cfRule type="expression" dxfId="16" priority="20">
      <formula>$W$9&gt;0</formula>
    </cfRule>
  </conditionalFormatting>
  <conditionalFormatting sqref="D16">
    <cfRule type="cellIs" dxfId="15" priority="4" operator="equal">
      <formula>""</formula>
    </cfRule>
  </conditionalFormatting>
  <dataValidations count="13">
    <dataValidation type="whole" allowBlank="1" showInputMessage="1" showErrorMessage="1" sqref="V3:AH3">
      <formula1>0</formula1>
      <formula2>9</formula2>
    </dataValidation>
    <dataValidation type="whole" allowBlank="1" showInputMessage="1" showErrorMessage="1" sqref="K7:L8">
      <formula1>1</formula1>
      <formula2>12</formula2>
    </dataValidation>
    <dataValidation type="list" allowBlank="1" showInputMessage="1" showErrorMessage="1" prompt="過去に承認を受けていない場合は、「０」を選択。" sqref="W9:X9">
      <formula1>"0,1,2,3,4,5,6,7,8,9,10"</formula1>
    </dataValidation>
    <dataValidation allowBlank="1" showInputMessage="1" showErrorMessage="1" prompt="右欄外の赤枠の「小分類」から選択してください。" sqref="R14:AH14"/>
    <dataValidation allowBlank="1" showInputMessage="1" showErrorMessage="1" prompt="四捨五入して千円単位にした数値（枠外の右表）が、別表３「①売上高」と一致している必要があります。" sqref="I32:AG32"/>
    <dataValidation type="whole" operator="greaterThan" allowBlank="1" showInputMessage="1" showErrorMessage="1" prompt="西暦（2021、2022など）で入力してください。" sqref="F7:I8">
      <formula1>1</formula1>
    </dataValidation>
    <dataValidation allowBlank="1" showInputMessage="1" showErrorMessage="1" prompt="合計が１００％になるように入力してください。" sqref="AD16:AF18"/>
    <dataValidation type="decimal" operator="greaterThanOrEqual" allowBlank="1" showInputMessage="1" showErrorMessage="1" sqref="H17:J17">
      <formula1>0</formula1>
    </dataValidation>
    <dataValidation allowBlank="1" showInputMessage="1" showErrorMessage="1" prompt="メールアドレスの誤りが多いです。_x000a_手打ちせずに、コピー・貼り付けにて入力をお願いします。_x000a__x000a_「,（カンマ）」の使用等によりエラーがある場合、赤に着色されます。" sqref="W8:AH8"/>
    <dataValidation type="decimal" operator="greaterThan" allowBlank="1" showInputMessage="1" showErrorMessage="1" error="整数で入力してください" sqref="D16">
      <formula1>0</formula1>
    </dataValidation>
    <dataValidation type="decimal" allowBlank="1" showInputMessage="1" showErrorMessage="1" sqref="H18:J18">
      <formula1>0</formula1>
      <formula2>99999999999</formula2>
    </dataValidation>
    <dataValidation type="whole" allowBlank="1" showInputMessage="1" showErrorMessage="1" prompt="過去に承認を受けた経営革新計画の直近の承認番号を記入してください。（記載例：0000）" sqref="AE9:AG9">
      <formula1>0</formula1>
      <formula2>100000</formula2>
    </dataValidation>
    <dataValidation type="decimal" operator="greaterThanOrEqual" allowBlank="1" showInputMessage="1" showErrorMessage="1" error="整数で入力してください" promptTitle="※注意※" prompt="非常勤役員・監査役も、様式第8号において氏名・生年月日・性別の記載が必要です。" sqref="J16:K16">
      <formula1>0</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CAF45D8E-0083-48AB-AAC5-09194AB99ED8}">
            <xm:f>AND(OR(別表１!$AA$36=4,別表１!$AA$36=5),AND($X$31=""))</xm:f>
            <x14:dxf>
              <fill>
                <patternFill>
                  <bgColor theme="5" tint="0.79998168889431442"/>
                </patternFill>
              </fill>
            </x14:dxf>
          </x14:cfRule>
          <xm:sqref>X31:AB31</xm:sqref>
        </x14:conditionalFormatting>
        <x14:conditionalFormatting xmlns:xm="http://schemas.microsoft.com/office/excel/2006/main">
          <x14:cfRule type="expression" priority="5" id="{DFC073A4-AC35-4827-BA46-3D93D6D2CFB3}">
            <xm:f>AND(別表１!$AA$36=5,AND($AC$31=""))</xm:f>
            <x14:dxf>
              <fill>
                <patternFill>
                  <bgColor theme="5" tint="0.79998168889431442"/>
                </patternFill>
              </fill>
            </x14:dxf>
          </x14:cfRule>
          <xm:sqref>AC31:AG31</xm:sqref>
        </x14:conditionalFormatting>
        <x14:conditionalFormatting xmlns:xm="http://schemas.microsoft.com/office/excel/2006/main">
          <x14:cfRule type="expression" priority="42" id="{B56D2E6A-55A9-484F-8079-09FF5D9CAA59}">
            <xm:f>AND(別表１!$AA$36=5,AND($AE$27="",$AE$28="",$AE$29=""))</xm:f>
            <x14:dxf>
              <fill>
                <patternFill>
                  <bgColor theme="5" tint="0.79998168889431442"/>
                </patternFill>
              </fill>
            </x14:dxf>
          </x14:cfRule>
          <xm:sqref>AE27:AG29</xm:sqref>
        </x14:conditionalFormatting>
        <x14:conditionalFormatting xmlns:xm="http://schemas.microsoft.com/office/excel/2006/main">
          <x14:cfRule type="expression" priority="44" id="{7504A791-6B4D-4850-94ED-96E7A3440200}">
            <xm:f>AND(OR(別表１!$AA$36=4,別表１!$AA$36=5),AND($Z$27="",$Z$28="",$Z$29=""))</xm:f>
            <x14:dxf>
              <fill>
                <patternFill>
                  <bgColor theme="5" tint="0.79998168889431442"/>
                </patternFill>
              </fill>
            </x14:dxf>
          </x14:cfRule>
          <xm:sqref>Z27:Z29</xm:sqref>
        </x14:conditionalFormatting>
        <x14:conditionalFormatting xmlns:xm="http://schemas.microsoft.com/office/excel/2006/main">
          <x14:cfRule type="expression" priority="40" id="{0DDC284C-9FE3-4E32-8BC9-F03EB5062A31}">
            <xm:f>AND(OR(別表１!$AA$36=4,別表１!$AA$36=5),AND($X27="",$X28="",$X29=""))</xm:f>
            <x14:dxf>
              <fill>
                <patternFill>
                  <bgColor theme="5" tint="0.79998168889431442"/>
                </patternFill>
              </fill>
            </x14:dxf>
          </x14:cfRule>
          <xm:sqref>X27:Y27</xm:sqref>
        </x14:conditionalFormatting>
        <x14:conditionalFormatting xmlns:xm="http://schemas.microsoft.com/office/excel/2006/main">
          <x14:cfRule type="expression" priority="39" id="{831FC9B5-1318-489F-A950-CD5338B93673}">
            <xm:f>AND(OR(別表１!$AA$36=4,別表１!$AA$36=5),AND($X27="",$X28="",$X29=""))</xm:f>
            <x14:dxf>
              <fill>
                <patternFill>
                  <bgColor theme="5" tint="0.79998168889431442"/>
                </patternFill>
              </fill>
            </x14:dxf>
          </x14:cfRule>
          <xm:sqref>X28:Y28</xm:sqref>
        </x14:conditionalFormatting>
        <x14:conditionalFormatting xmlns:xm="http://schemas.microsoft.com/office/excel/2006/main">
          <x14:cfRule type="expression" priority="38" id="{C4D286D4-7B94-42A8-A422-75256B44C92D}">
            <xm:f>AND(OR(別表１!$AA$36=4,別表１!$AA$36=5),AND($X27="",$X28="",$X29=""))</xm:f>
            <x14:dxf>
              <fill>
                <patternFill>
                  <bgColor theme="5" tint="0.79998168889431442"/>
                </patternFill>
              </fill>
            </x14:dxf>
          </x14:cfRule>
          <xm:sqref>X29:Y29</xm:sqref>
        </x14:conditionalFormatting>
        <x14:conditionalFormatting xmlns:xm="http://schemas.microsoft.com/office/excel/2006/main">
          <x14:cfRule type="expression" priority="37" id="{5321F46F-C676-40EC-8EDE-4F88BD7B07B8}">
            <xm:f>AND(別表１!$AA$36=5,AND(AC27="",AC28="",AC29=""))</xm:f>
            <x14:dxf>
              <fill>
                <patternFill>
                  <bgColor theme="5" tint="0.79998168889431442"/>
                </patternFill>
              </fill>
            </x14:dxf>
          </x14:cfRule>
          <xm:sqref>AC27:AD27</xm:sqref>
        </x14:conditionalFormatting>
        <x14:conditionalFormatting xmlns:xm="http://schemas.microsoft.com/office/excel/2006/main">
          <x14:cfRule type="expression" priority="36" id="{EAF3F607-B5B7-4126-96C5-FF302A8B834D}">
            <xm:f>AND(別表１!$AA$36=5,AND(AC27="",AC28="",AC29=""))</xm:f>
            <x14:dxf>
              <fill>
                <patternFill>
                  <bgColor theme="5" tint="0.79998168889431442"/>
                </patternFill>
              </fill>
            </x14:dxf>
          </x14:cfRule>
          <xm:sqref>AC28:AD28</xm:sqref>
        </x14:conditionalFormatting>
        <x14:conditionalFormatting xmlns:xm="http://schemas.microsoft.com/office/excel/2006/main">
          <x14:cfRule type="expression" priority="35" id="{2E8549AB-3751-4770-86CE-51ACF84B46EC}">
            <xm:f>AND(別表１!$AA$36=5,AND(AC27="",AC28="",AC29=""))</xm:f>
            <x14:dxf>
              <fill>
                <patternFill>
                  <bgColor theme="5" tint="0.79998168889431442"/>
                </patternFill>
              </fill>
            </x14:dxf>
          </x14:cfRule>
          <xm:sqref>AC29:AD29</xm:sqref>
        </x14:conditionalFormatting>
        <x14:conditionalFormatting xmlns:xm="http://schemas.microsoft.com/office/excel/2006/main">
          <x14:cfRule type="expression" priority="12" id="{341F0379-9B74-45EE-A107-77479EEEC846}">
            <xm:f>AND($I$32&lt;&gt;0,別表３!$G$6&lt;&gt;"",別表３!$G$6&lt;&gt;$AJ$32)</xm:f>
            <x14:dxf>
              <fill>
                <patternFill>
                  <bgColor rgb="FFFF0000"/>
                </patternFill>
              </fill>
            </x14:dxf>
          </x14:cfRule>
          <xm:sqref>I32:M32</xm:sqref>
        </x14:conditionalFormatting>
        <x14:conditionalFormatting xmlns:xm="http://schemas.microsoft.com/office/excel/2006/main">
          <x14:cfRule type="expression" priority="11" id="{7631C9B8-EB33-46C9-9D77-6A18A423822F}">
            <xm:f>AND($N$32&lt;&gt;0,別表３!$H$6&lt;&gt;"",別表３!$H$6&lt;&gt;$AK$32)</xm:f>
            <x14:dxf>
              <fill>
                <patternFill>
                  <bgColor rgb="FFFF0000"/>
                </patternFill>
              </fill>
            </x14:dxf>
          </x14:cfRule>
          <xm:sqref>N32:R32</xm:sqref>
        </x14:conditionalFormatting>
        <x14:conditionalFormatting xmlns:xm="http://schemas.microsoft.com/office/excel/2006/main">
          <x14:cfRule type="expression" priority="10" id="{79CD5C03-A731-48F9-8D18-DF4D657F51FF}">
            <xm:f>AND($S$32&lt;&gt;0,別表３!$I$6&lt;&gt;"",別表３!$I$6&lt;&gt;$AL$32)</xm:f>
            <x14:dxf>
              <fill>
                <patternFill>
                  <bgColor rgb="FFFF0000"/>
                </patternFill>
              </fill>
            </x14:dxf>
          </x14:cfRule>
          <xm:sqref>S32:W32</xm:sqref>
        </x14:conditionalFormatting>
        <x14:conditionalFormatting xmlns:xm="http://schemas.microsoft.com/office/excel/2006/main">
          <x14:cfRule type="expression" priority="9" id="{5616F4FC-9111-4E67-B7D4-178EAA993EF8}">
            <xm:f>AND($X$32&lt;&gt;0,別表３!$J$6&lt;&gt;"",別表３!$J$6&lt;&gt;$AM$32)</xm:f>
            <x14:dxf>
              <fill>
                <patternFill>
                  <bgColor rgb="FFFF0000"/>
                </patternFill>
              </fill>
            </x14:dxf>
          </x14:cfRule>
          <xm:sqref>X32:AB32</xm:sqref>
        </x14:conditionalFormatting>
        <x14:conditionalFormatting xmlns:xm="http://schemas.microsoft.com/office/excel/2006/main">
          <x14:cfRule type="expression" priority="7" id="{09CA4C44-5738-4010-AF18-67C89C4287F1}">
            <xm:f>AND($AC$32&lt;&gt;0,別表３!$K$6&lt;&gt;"",別表３!$K$6&lt;&gt;$AN$32)</xm:f>
            <x14:dxf>
              <fill>
                <patternFill>
                  <bgColor rgb="FFFF0000"/>
                </patternFill>
              </fill>
            </x14:dxf>
          </x14:cfRule>
          <xm:sqref>AC32:AG32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市町村マスタ!$C$3:$C$111</xm:f>
          </x14:formula1>
          <xm:sqref>Z10</xm:sqref>
        </x14:dataValidation>
        <x14:dataValidation type="list" allowBlank="1" showInputMessage="1" showErrorMessage="1">
          <x14:formula1>
            <xm:f>業種H19!$A$4:$A$532</xm:f>
          </x14:formula1>
          <xm:sqref>AM15</xm:sqref>
        </x14:dataValidation>
        <x14:dataValidation type="list" allowBlank="1" showInputMessage="1" showErrorMessage="1">
          <x14:formula1>
            <xm:f>業種H14!$A$4:$A$513</xm:f>
          </x14:formula1>
          <xm:sqref>AM16</xm:sqref>
        </x14:dataValidation>
        <x14:dataValidation type="list" allowBlank="1" showInputMessage="1" showErrorMessage="1">
          <x14:formula1>
            <xm:f>業種H25!$A$4:$A$533</xm:f>
          </x14:formula1>
          <xm:sqref>AM14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はじめに（作成前にお読みください）</vt:lpstr>
      <vt:lpstr>チェックリスト</vt:lpstr>
      <vt:lpstr>様式１</vt:lpstr>
      <vt:lpstr>別表１</vt:lpstr>
      <vt:lpstr>別表２</vt:lpstr>
      <vt:lpstr>別表３</vt:lpstr>
      <vt:lpstr>別表４</vt:lpstr>
      <vt:lpstr>別表５</vt:lpstr>
      <vt:lpstr>別表６</vt:lpstr>
      <vt:lpstr>別表７</vt:lpstr>
      <vt:lpstr>様式７</vt:lpstr>
      <vt:lpstr>様式８</vt:lpstr>
      <vt:lpstr>業種H25</vt:lpstr>
      <vt:lpstr>業種H14</vt:lpstr>
      <vt:lpstr>業種H19</vt:lpstr>
      <vt:lpstr>台帳（入力不要）</vt:lpstr>
      <vt:lpstr>市町村マスタ</vt:lpstr>
      <vt:lpstr>チェックリスト!Print_Area</vt:lpstr>
      <vt:lpstr>'はじめに（作成前にお読みください）'!Print_Area</vt:lpstr>
      <vt:lpstr>別表１!Print_Area</vt:lpstr>
      <vt:lpstr>別表２!Print_Area</vt:lpstr>
      <vt:lpstr>別表３!Print_Area</vt:lpstr>
      <vt:lpstr>別表４!Print_Area</vt:lpstr>
      <vt:lpstr>別表５!Print_Area</vt:lpstr>
      <vt:lpstr>別表６!Print_Area</vt:lpstr>
      <vt:lpstr>別表７!Print_Area</vt:lpstr>
      <vt:lpstr>様式１!Print_Area</vt:lpstr>
      <vt:lpstr>様式７!Print_Area</vt:lpstr>
      <vt:lpstr>様式８!Print_Area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泰平</dc:creator>
  <cp:lastModifiedBy>福岡県</cp:lastModifiedBy>
  <cp:lastPrinted>2024-08-01T02:34:02Z</cp:lastPrinted>
  <dcterms:created xsi:type="dcterms:W3CDTF">2020-09-23T11:00:51Z</dcterms:created>
  <dcterms:modified xsi:type="dcterms:W3CDTF">2024-10-09T00:17:14Z</dcterms:modified>
</cp:coreProperties>
</file>